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planners\wedding planners\wedding spreadsheet\"/>
    </mc:Choice>
  </mc:AlternateContent>
  <xr:revisionPtr revIDLastSave="0" documentId="13_ncr:1_{7D22F161-7A14-4E24-91CD-22A5C1F900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untdown" sheetId="23" r:id="rId1"/>
    <sheet name="Budget" sheetId="1" r:id="rId2"/>
    <sheet name="Stationery" sheetId="2" r:id="rId3"/>
    <sheet name="Venue &amp; Food" sheetId="3" r:id="rId4"/>
    <sheet name="Attire &amp; Beauty" sheetId="4" r:id="rId5"/>
    <sheet name="Ceremony, Favors &amp; Photos" sheetId="5" r:id="rId6"/>
    <sheet name="Unexpected &amp; Planner" sheetId="6" r:id="rId7"/>
    <sheet name="Wedding Checklist" sheetId="7" r:id="rId8"/>
    <sheet name="Wedding Day Timeline" sheetId="8" r:id="rId9"/>
    <sheet name="SeatingChart" sheetId="18" r:id="rId10"/>
    <sheet name="All_GuestsList " sheetId="19" r:id="rId11"/>
    <sheet name="RSVP_GuestsList_TableSelection" sheetId="20" r:id="rId12"/>
    <sheet name="TableSelection" sheetId="21" r:id="rId13"/>
    <sheet name="BudgetPerPerson" sheetId="22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7" l="1"/>
  <c r="B2" i="22"/>
  <c r="B3" i="22"/>
  <c r="B9" i="22"/>
  <c r="B8" i="22" s="1"/>
  <c r="B10" i="22"/>
  <c r="B14" i="22"/>
  <c r="B13" i="22" s="1"/>
  <c r="B15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B2" i="20"/>
  <c r="B3" i="20"/>
  <c r="B4" i="20"/>
  <c r="B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H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B196" i="20"/>
  <c r="B197" i="20"/>
  <c r="B198" i="20"/>
  <c r="B199" i="20"/>
  <c r="H199" i="20"/>
  <c r="B200" i="20"/>
  <c r="B201" i="20"/>
  <c r="B2" i="19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9" i="8"/>
  <c r="A8" i="8" s="1"/>
  <c r="A7" i="8" s="1"/>
  <c r="A6" i="8" s="1"/>
  <c r="A5" i="8" s="1"/>
  <c r="A4" i="8" s="1"/>
  <c r="A3" i="8" s="1"/>
  <c r="A2" i="8" s="1"/>
  <c r="A1" i="8" s="1"/>
  <c r="D127" i="21" l="1"/>
  <c r="G57" i="21"/>
  <c r="C194" i="21"/>
  <c r="F6" i="21"/>
  <c r="G2" i="20"/>
  <c r="E2" i="20"/>
  <c r="F2" i="20"/>
  <c r="D2" i="20"/>
  <c r="G4" i="20"/>
  <c r="G6" i="20"/>
  <c r="G8" i="20"/>
  <c r="G10" i="20"/>
  <c r="G12" i="20"/>
  <c r="G14" i="20"/>
  <c r="G16" i="20"/>
  <c r="G18" i="20"/>
  <c r="G20" i="20"/>
  <c r="G22" i="20"/>
  <c r="G24" i="20"/>
  <c r="G26" i="20"/>
  <c r="G28" i="20"/>
  <c r="G30" i="20"/>
  <c r="G32" i="20"/>
  <c r="G34" i="20"/>
  <c r="G36" i="20"/>
  <c r="G38" i="20"/>
  <c r="G40" i="20"/>
  <c r="G42" i="20"/>
  <c r="G44" i="20"/>
  <c r="G46" i="20"/>
  <c r="G48" i="20"/>
  <c r="G50" i="20"/>
  <c r="G52" i="20"/>
  <c r="G54" i="20"/>
  <c r="G56" i="20"/>
  <c r="G58" i="20"/>
  <c r="G60" i="20"/>
  <c r="G62" i="20"/>
  <c r="G64" i="20"/>
  <c r="G66" i="20"/>
  <c r="G68" i="20"/>
  <c r="G70" i="20"/>
  <c r="G72" i="20"/>
  <c r="G74" i="20"/>
  <c r="G76" i="20"/>
  <c r="G78" i="20"/>
  <c r="G80" i="20"/>
  <c r="G82" i="20"/>
  <c r="G84" i="20"/>
  <c r="G86" i="20"/>
  <c r="G88" i="20"/>
  <c r="G90" i="20"/>
  <c r="G92" i="20"/>
  <c r="G94" i="20"/>
  <c r="G96" i="20"/>
  <c r="G98" i="20"/>
  <c r="G100" i="20"/>
  <c r="H2" i="20"/>
  <c r="H4" i="20"/>
  <c r="H6" i="20"/>
  <c r="H8" i="20"/>
  <c r="H10" i="20"/>
  <c r="H12" i="20"/>
  <c r="H14" i="20"/>
  <c r="H16" i="20"/>
  <c r="H18" i="20"/>
  <c r="H20" i="20"/>
  <c r="H22" i="20"/>
  <c r="H24" i="20"/>
  <c r="H26" i="20"/>
  <c r="H28" i="20"/>
  <c r="H30" i="20"/>
  <c r="H32" i="20"/>
  <c r="H34" i="20"/>
  <c r="H36" i="20"/>
  <c r="D3" i="20"/>
  <c r="D5" i="20"/>
  <c r="D7" i="20"/>
  <c r="D9" i="20"/>
  <c r="D11" i="20"/>
  <c r="D13" i="20"/>
  <c r="D15" i="20"/>
  <c r="D17" i="20"/>
  <c r="D19" i="20"/>
  <c r="D21" i="20"/>
  <c r="D23" i="20"/>
  <c r="D25" i="20"/>
  <c r="D27" i="20"/>
  <c r="D29" i="20"/>
  <c r="D31" i="20"/>
  <c r="D33" i="20"/>
  <c r="D35" i="20"/>
  <c r="D37" i="20"/>
  <c r="D39" i="20"/>
  <c r="D41" i="20"/>
  <c r="D43" i="20"/>
  <c r="D45" i="20"/>
  <c r="D47" i="20"/>
  <c r="D49" i="20"/>
  <c r="D51" i="20"/>
  <c r="D53" i="20"/>
  <c r="D55" i="20"/>
  <c r="D57" i="20"/>
  <c r="D59" i="20"/>
  <c r="D61" i="20"/>
  <c r="D63" i="20"/>
  <c r="D65" i="20"/>
  <c r="D67" i="20"/>
  <c r="D69" i="20"/>
  <c r="D71" i="20"/>
  <c r="D73" i="20"/>
  <c r="D75" i="20"/>
  <c r="D77" i="20"/>
  <c r="D79" i="20"/>
  <c r="D81" i="20"/>
  <c r="D83" i="20"/>
  <c r="D85" i="20"/>
  <c r="D87" i="20"/>
  <c r="D89" i="20"/>
  <c r="D91" i="20"/>
  <c r="D93" i="20"/>
  <c r="D95" i="20"/>
  <c r="D97" i="20"/>
  <c r="D99" i="20"/>
  <c r="E3" i="20"/>
  <c r="E5" i="20"/>
  <c r="E7" i="20"/>
  <c r="E9" i="20"/>
  <c r="E11" i="20"/>
  <c r="E13" i="20"/>
  <c r="E15" i="20"/>
  <c r="E17" i="20"/>
  <c r="E19" i="20"/>
  <c r="E21" i="20"/>
  <c r="E23" i="20"/>
  <c r="E25" i="20"/>
  <c r="E27" i="20"/>
  <c r="E29" i="20"/>
  <c r="E31" i="20"/>
  <c r="E33" i="20"/>
  <c r="E35" i="20"/>
  <c r="E37" i="20"/>
  <c r="E39" i="20"/>
  <c r="E41" i="20"/>
  <c r="E43" i="20"/>
  <c r="E45" i="20"/>
  <c r="E47" i="20"/>
  <c r="E49" i="20"/>
  <c r="E51" i="20"/>
  <c r="E53" i="20"/>
  <c r="E55" i="20"/>
  <c r="E57" i="20"/>
  <c r="E59" i="20"/>
  <c r="E61" i="20"/>
  <c r="E63" i="20"/>
  <c r="E65" i="20"/>
  <c r="E67" i="20"/>
  <c r="E69" i="20"/>
  <c r="E71" i="20"/>
  <c r="E73" i="20"/>
  <c r="E75" i="20"/>
  <c r="E77" i="20"/>
  <c r="E79" i="20"/>
  <c r="E81" i="20"/>
  <c r="E83" i="20"/>
  <c r="E85" i="20"/>
  <c r="E87" i="20"/>
  <c r="E89" i="20"/>
  <c r="E91" i="20"/>
  <c r="E93" i="20"/>
  <c r="E95" i="20"/>
  <c r="E97" i="20"/>
  <c r="E99" i="20"/>
  <c r="F3" i="20"/>
  <c r="F5" i="20"/>
  <c r="F7" i="20"/>
  <c r="F9" i="20"/>
  <c r="F11" i="20"/>
  <c r="F13" i="20"/>
  <c r="F15" i="20"/>
  <c r="F17" i="20"/>
  <c r="F19" i="20"/>
  <c r="F21" i="20"/>
  <c r="F23" i="20"/>
  <c r="F25" i="20"/>
  <c r="F27" i="20"/>
  <c r="F29" i="20"/>
  <c r="F31" i="20"/>
  <c r="F33" i="20"/>
  <c r="F35" i="20"/>
  <c r="F37" i="20"/>
  <c r="F39" i="20"/>
  <c r="F41" i="20"/>
  <c r="F43" i="20"/>
  <c r="F45" i="20"/>
  <c r="F47" i="20"/>
  <c r="F49" i="20"/>
  <c r="F51" i="20"/>
  <c r="F53" i="20"/>
  <c r="F55" i="20"/>
  <c r="F57" i="20"/>
  <c r="F59" i="20"/>
  <c r="F61" i="20"/>
  <c r="F63" i="20"/>
  <c r="F65" i="20"/>
  <c r="F67" i="20"/>
  <c r="F69" i="20"/>
  <c r="F71" i="20"/>
  <c r="F73" i="20"/>
  <c r="F75" i="20"/>
  <c r="F77" i="20"/>
  <c r="F79" i="20"/>
  <c r="F81" i="20"/>
  <c r="F83" i="20"/>
  <c r="F85" i="20"/>
  <c r="F87" i="20"/>
  <c r="F89" i="20"/>
  <c r="F91" i="20"/>
  <c r="F93" i="20"/>
  <c r="F95" i="20"/>
  <c r="F97" i="20"/>
  <c r="F99" i="20"/>
  <c r="G3" i="20"/>
  <c r="G5" i="20"/>
  <c r="G7" i="20"/>
  <c r="G9" i="20"/>
  <c r="G11" i="20"/>
  <c r="G13" i="20"/>
  <c r="G15" i="20"/>
  <c r="G17" i="20"/>
  <c r="G19" i="20"/>
  <c r="G21" i="20"/>
  <c r="G23" i="20"/>
  <c r="G25" i="20"/>
  <c r="G27" i="20"/>
  <c r="G29" i="20"/>
  <c r="G31" i="20"/>
  <c r="G33" i="20"/>
  <c r="G35" i="20"/>
  <c r="G37" i="20"/>
  <c r="G39" i="20"/>
  <c r="G41" i="20"/>
  <c r="G43" i="20"/>
  <c r="G45" i="20"/>
  <c r="G47" i="20"/>
  <c r="G49" i="20"/>
  <c r="G51" i="20"/>
  <c r="G53" i="20"/>
  <c r="G55" i="20"/>
  <c r="G57" i="20"/>
  <c r="G59" i="20"/>
  <c r="G61" i="20"/>
  <c r="G63" i="20"/>
  <c r="G65" i="20"/>
  <c r="G67" i="20"/>
  <c r="G69" i="20"/>
  <c r="G71" i="20"/>
  <c r="G73" i="20"/>
  <c r="G75" i="20"/>
  <c r="G77" i="20"/>
  <c r="G79" i="20"/>
  <c r="G81" i="20"/>
  <c r="G83" i="20"/>
  <c r="G85" i="20"/>
  <c r="G87" i="20"/>
  <c r="G89" i="20"/>
  <c r="G91" i="20"/>
  <c r="G93" i="20"/>
  <c r="G95" i="20"/>
  <c r="G97" i="20"/>
  <c r="G99" i="20"/>
  <c r="H3" i="20"/>
  <c r="H5" i="20"/>
  <c r="H7" i="20"/>
  <c r="H9" i="20"/>
  <c r="H11" i="20"/>
  <c r="H13" i="20"/>
  <c r="H15" i="20"/>
  <c r="H17" i="20"/>
  <c r="H19" i="20"/>
  <c r="D4" i="20"/>
  <c r="D6" i="20"/>
  <c r="D8" i="20"/>
  <c r="D10" i="20"/>
  <c r="D12" i="20"/>
  <c r="D14" i="20"/>
  <c r="D16" i="20"/>
  <c r="D18" i="20"/>
  <c r="D20" i="20"/>
  <c r="D22" i="20"/>
  <c r="D24" i="20"/>
  <c r="D26" i="20"/>
  <c r="D28" i="20"/>
  <c r="D30" i="20"/>
  <c r="D32" i="20"/>
  <c r="D34" i="20"/>
  <c r="D36" i="20"/>
  <c r="D38" i="20"/>
  <c r="D40" i="20"/>
  <c r="D42" i="20"/>
  <c r="D44" i="20"/>
  <c r="D46" i="20"/>
  <c r="D48" i="20"/>
  <c r="D50" i="20"/>
  <c r="D52" i="20"/>
  <c r="D54" i="20"/>
  <c r="D56" i="20"/>
  <c r="D58" i="20"/>
  <c r="D60" i="20"/>
  <c r="D62" i="20"/>
  <c r="D64" i="20"/>
  <c r="D66" i="20"/>
  <c r="D68" i="20"/>
  <c r="D70" i="20"/>
  <c r="D72" i="20"/>
  <c r="D74" i="20"/>
  <c r="D76" i="20"/>
  <c r="D78" i="20"/>
  <c r="D80" i="20"/>
  <c r="D82" i="20"/>
  <c r="D84" i="20"/>
  <c r="D86" i="20"/>
  <c r="D88" i="20"/>
  <c r="D90" i="20"/>
  <c r="D92" i="20"/>
  <c r="D94" i="20"/>
  <c r="D96" i="20"/>
  <c r="D98" i="20"/>
  <c r="E4" i="20"/>
  <c r="E6" i="20"/>
  <c r="E8" i="20"/>
  <c r="E10" i="20"/>
  <c r="E12" i="20"/>
  <c r="E14" i="20"/>
  <c r="E16" i="20"/>
  <c r="E18" i="20"/>
  <c r="E20" i="20"/>
  <c r="E22" i="20"/>
  <c r="E24" i="20"/>
  <c r="E26" i="20"/>
  <c r="E28" i="20"/>
  <c r="E30" i="20"/>
  <c r="E32" i="20"/>
  <c r="E34" i="20"/>
  <c r="E36" i="20"/>
  <c r="E38" i="20"/>
  <c r="E40" i="20"/>
  <c r="E42" i="20"/>
  <c r="E44" i="20"/>
  <c r="E46" i="20"/>
  <c r="E48" i="20"/>
  <c r="E50" i="20"/>
  <c r="E52" i="20"/>
  <c r="E54" i="20"/>
  <c r="E56" i="20"/>
  <c r="E58" i="20"/>
  <c r="E60" i="20"/>
  <c r="E62" i="20"/>
  <c r="E64" i="20"/>
  <c r="E66" i="20"/>
  <c r="E68" i="20"/>
  <c r="E70" i="20"/>
  <c r="E72" i="20"/>
  <c r="E74" i="20"/>
  <c r="E76" i="20"/>
  <c r="E78" i="20"/>
  <c r="E80" i="20"/>
  <c r="E82" i="20"/>
  <c r="E84" i="20"/>
  <c r="E86" i="20"/>
  <c r="E88" i="20"/>
  <c r="E90" i="20"/>
  <c r="E92" i="20"/>
  <c r="E94" i="20"/>
  <c r="E96" i="20"/>
  <c r="E98" i="20"/>
  <c r="E100" i="20"/>
  <c r="F24" i="20"/>
  <c r="F30" i="20"/>
  <c r="F36" i="20"/>
  <c r="H41" i="20"/>
  <c r="F46" i="20"/>
  <c r="H60" i="20"/>
  <c r="H65" i="20"/>
  <c r="F70" i="20"/>
  <c r="H84" i="20"/>
  <c r="H89" i="20"/>
  <c r="F94" i="20"/>
  <c r="F10" i="20"/>
  <c r="F18" i="20"/>
  <c r="H46" i="20"/>
  <c r="H51" i="20"/>
  <c r="F56" i="20"/>
  <c r="H70" i="20"/>
  <c r="H75" i="20"/>
  <c r="F80" i="20"/>
  <c r="H94" i="20"/>
  <c r="H99" i="20"/>
  <c r="D102" i="20"/>
  <c r="D104" i="20"/>
  <c r="D106" i="20"/>
  <c r="D108" i="20"/>
  <c r="D110" i="20"/>
  <c r="D112" i="20"/>
  <c r="D114" i="20"/>
  <c r="D116" i="20"/>
  <c r="D118" i="20"/>
  <c r="D120" i="20"/>
  <c r="D122" i="20"/>
  <c r="D124" i="20"/>
  <c r="D126" i="20"/>
  <c r="D128" i="20"/>
  <c r="D130" i="20"/>
  <c r="D132" i="20"/>
  <c r="D134" i="20"/>
  <c r="D136" i="20"/>
  <c r="D138" i="20"/>
  <c r="D140" i="20"/>
  <c r="D142" i="20"/>
  <c r="D144" i="20"/>
  <c r="D146" i="20"/>
  <c r="D148" i="20"/>
  <c r="D150" i="20"/>
  <c r="D152" i="20"/>
  <c r="D154" i="20"/>
  <c r="D156" i="20"/>
  <c r="D158" i="20"/>
  <c r="D160" i="20"/>
  <c r="D162" i="20"/>
  <c r="D164" i="20"/>
  <c r="D166" i="20"/>
  <c r="D168" i="20"/>
  <c r="D170" i="20"/>
  <c r="D172" i="20"/>
  <c r="D174" i="20"/>
  <c r="D176" i="20"/>
  <c r="D178" i="20"/>
  <c r="D180" i="20"/>
  <c r="D182" i="20"/>
  <c r="D184" i="20"/>
  <c r="D186" i="20"/>
  <c r="D188" i="20"/>
  <c r="D190" i="20"/>
  <c r="D192" i="20"/>
  <c r="D194" i="20"/>
  <c r="D196" i="20"/>
  <c r="D198" i="20"/>
  <c r="D200" i="20"/>
  <c r="H115" i="20"/>
  <c r="H25" i="20"/>
  <c r="H31" i="20"/>
  <c r="H37" i="20"/>
  <c r="F42" i="20"/>
  <c r="H56" i="20"/>
  <c r="H61" i="20"/>
  <c r="F66" i="20"/>
  <c r="H80" i="20"/>
  <c r="H85" i="20"/>
  <c r="F90" i="20"/>
  <c r="E102" i="20"/>
  <c r="E104" i="20"/>
  <c r="E106" i="20"/>
  <c r="E108" i="20"/>
  <c r="E110" i="20"/>
  <c r="E112" i="20"/>
  <c r="E114" i="20"/>
  <c r="E116" i="20"/>
  <c r="E118" i="20"/>
  <c r="E120" i="20"/>
  <c r="E122" i="20"/>
  <c r="E124" i="20"/>
  <c r="E126" i="20"/>
  <c r="E128" i="20"/>
  <c r="E130" i="20"/>
  <c r="E132" i="20"/>
  <c r="E134" i="20"/>
  <c r="E136" i="20"/>
  <c r="E138" i="20"/>
  <c r="E140" i="20"/>
  <c r="E142" i="20"/>
  <c r="E144" i="20"/>
  <c r="E146" i="20"/>
  <c r="E148" i="20"/>
  <c r="E150" i="20"/>
  <c r="E152" i="20"/>
  <c r="E154" i="20"/>
  <c r="E156" i="20"/>
  <c r="E158" i="20"/>
  <c r="E160" i="20"/>
  <c r="E162" i="20"/>
  <c r="E164" i="20"/>
  <c r="E166" i="20"/>
  <c r="E168" i="20"/>
  <c r="E170" i="20"/>
  <c r="E172" i="20"/>
  <c r="E174" i="20"/>
  <c r="E176" i="20"/>
  <c r="E178" i="20"/>
  <c r="E180" i="20"/>
  <c r="E182" i="20"/>
  <c r="E184" i="20"/>
  <c r="E186" i="20"/>
  <c r="E188" i="20"/>
  <c r="E190" i="20"/>
  <c r="E192" i="20"/>
  <c r="E194" i="20"/>
  <c r="E196" i="20"/>
  <c r="E198" i="20"/>
  <c r="E200" i="20"/>
  <c r="H105" i="20"/>
  <c r="H125" i="20"/>
  <c r="H141" i="20"/>
  <c r="H153" i="20"/>
  <c r="H167" i="20"/>
  <c r="H181" i="20"/>
  <c r="H195" i="20"/>
  <c r="H42" i="20"/>
  <c r="H47" i="20"/>
  <c r="F52" i="20"/>
  <c r="H66" i="20"/>
  <c r="H71" i="20"/>
  <c r="F76" i="20"/>
  <c r="H90" i="20"/>
  <c r="H95" i="20"/>
  <c r="D100" i="20"/>
  <c r="F102" i="20"/>
  <c r="F104" i="20"/>
  <c r="F106" i="20"/>
  <c r="F108" i="20"/>
  <c r="F110" i="20"/>
  <c r="F112" i="20"/>
  <c r="F114" i="20"/>
  <c r="F116" i="20"/>
  <c r="F118" i="20"/>
  <c r="F120" i="20"/>
  <c r="F122" i="20"/>
  <c r="F124" i="20"/>
  <c r="F126" i="20"/>
  <c r="F128" i="20"/>
  <c r="F130" i="20"/>
  <c r="F132" i="20"/>
  <c r="F134" i="20"/>
  <c r="F136" i="20"/>
  <c r="F138" i="20"/>
  <c r="F140" i="20"/>
  <c r="F142" i="20"/>
  <c r="F144" i="20"/>
  <c r="F146" i="20"/>
  <c r="F148" i="20"/>
  <c r="F150" i="20"/>
  <c r="F152" i="20"/>
  <c r="F154" i="20"/>
  <c r="F156" i="20"/>
  <c r="F158" i="20"/>
  <c r="F160" i="20"/>
  <c r="F162" i="20"/>
  <c r="F164" i="20"/>
  <c r="F166" i="20"/>
  <c r="F168" i="20"/>
  <c r="F170" i="20"/>
  <c r="F172" i="20"/>
  <c r="F174" i="20"/>
  <c r="F176" i="20"/>
  <c r="F178" i="20"/>
  <c r="F180" i="20"/>
  <c r="F182" i="20"/>
  <c r="F184" i="20"/>
  <c r="F186" i="20"/>
  <c r="F188" i="20"/>
  <c r="F190" i="20"/>
  <c r="F192" i="20"/>
  <c r="F194" i="20"/>
  <c r="F196" i="20"/>
  <c r="F198" i="20"/>
  <c r="F200" i="20"/>
  <c r="H101" i="20"/>
  <c r="H123" i="20"/>
  <c r="H137" i="20"/>
  <c r="H151" i="20"/>
  <c r="H163" i="20"/>
  <c r="H179" i="20"/>
  <c r="H193" i="20"/>
  <c r="F4" i="20"/>
  <c r="F12" i="20"/>
  <c r="F20" i="20"/>
  <c r="F26" i="20"/>
  <c r="F32" i="20"/>
  <c r="F38" i="20"/>
  <c r="H52" i="20"/>
  <c r="H57" i="20"/>
  <c r="F62" i="20"/>
  <c r="H76" i="20"/>
  <c r="H81" i="20"/>
  <c r="F86" i="20"/>
  <c r="F100" i="20"/>
  <c r="G102" i="20"/>
  <c r="G104" i="20"/>
  <c r="G106" i="20"/>
  <c r="G108" i="20"/>
  <c r="G110" i="20"/>
  <c r="G112" i="20"/>
  <c r="G114" i="20"/>
  <c r="G116" i="20"/>
  <c r="G118" i="20"/>
  <c r="G120" i="20"/>
  <c r="G122" i="20"/>
  <c r="G124" i="20"/>
  <c r="G126" i="20"/>
  <c r="G128" i="20"/>
  <c r="G130" i="20"/>
  <c r="G132" i="20"/>
  <c r="G134" i="20"/>
  <c r="G136" i="20"/>
  <c r="G138" i="20"/>
  <c r="G140" i="20"/>
  <c r="G142" i="20"/>
  <c r="G144" i="20"/>
  <c r="G146" i="20"/>
  <c r="G148" i="20"/>
  <c r="G150" i="20"/>
  <c r="G152" i="20"/>
  <c r="G154" i="20"/>
  <c r="G156" i="20"/>
  <c r="G158" i="20"/>
  <c r="G160" i="20"/>
  <c r="G162" i="20"/>
  <c r="G164" i="20"/>
  <c r="G166" i="20"/>
  <c r="G168" i="20"/>
  <c r="G170" i="20"/>
  <c r="G172" i="20"/>
  <c r="G174" i="20"/>
  <c r="G176" i="20"/>
  <c r="G178" i="20"/>
  <c r="G180" i="20"/>
  <c r="G182" i="20"/>
  <c r="G184" i="20"/>
  <c r="G186" i="20"/>
  <c r="G188" i="20"/>
  <c r="G190" i="20"/>
  <c r="G192" i="20"/>
  <c r="G194" i="20"/>
  <c r="G196" i="20"/>
  <c r="G198" i="20"/>
  <c r="G200" i="20"/>
  <c r="H98" i="20"/>
  <c r="H121" i="20"/>
  <c r="H135" i="20"/>
  <c r="H147" i="20"/>
  <c r="H161" i="20"/>
  <c r="H175" i="20"/>
  <c r="H189" i="20"/>
  <c r="H197" i="20"/>
  <c r="H38" i="20"/>
  <c r="H43" i="20"/>
  <c r="F48" i="20"/>
  <c r="H62" i="20"/>
  <c r="H67" i="20"/>
  <c r="F72" i="20"/>
  <c r="H86" i="20"/>
  <c r="H91" i="20"/>
  <c r="F96" i="20"/>
  <c r="H100" i="20"/>
  <c r="H102" i="20"/>
  <c r="H104" i="20"/>
  <c r="H106" i="20"/>
  <c r="H108" i="20"/>
  <c r="H110" i="20"/>
  <c r="H112" i="20"/>
  <c r="H114" i="20"/>
  <c r="H116" i="20"/>
  <c r="H118" i="20"/>
  <c r="H120" i="20"/>
  <c r="H122" i="20"/>
  <c r="H124" i="20"/>
  <c r="H126" i="20"/>
  <c r="H128" i="20"/>
  <c r="H130" i="20"/>
  <c r="H132" i="20"/>
  <c r="H134" i="20"/>
  <c r="H136" i="20"/>
  <c r="H138" i="20"/>
  <c r="H140" i="20"/>
  <c r="H142" i="20"/>
  <c r="H144" i="20"/>
  <c r="H146" i="20"/>
  <c r="H148" i="20"/>
  <c r="H150" i="20"/>
  <c r="H152" i="20"/>
  <c r="H154" i="20"/>
  <c r="H156" i="20"/>
  <c r="H158" i="20"/>
  <c r="H160" i="20"/>
  <c r="H162" i="20"/>
  <c r="H164" i="20"/>
  <c r="H166" i="20"/>
  <c r="H168" i="20"/>
  <c r="H170" i="20"/>
  <c r="H172" i="20"/>
  <c r="H174" i="20"/>
  <c r="H176" i="20"/>
  <c r="H178" i="20"/>
  <c r="H180" i="20"/>
  <c r="H182" i="20"/>
  <c r="H184" i="20"/>
  <c r="H186" i="20"/>
  <c r="H188" i="20"/>
  <c r="H190" i="20"/>
  <c r="H192" i="20"/>
  <c r="H194" i="20"/>
  <c r="H196" i="20"/>
  <c r="H198" i="20"/>
  <c r="H200" i="20"/>
  <c r="H103" i="20"/>
  <c r="H119" i="20"/>
  <c r="H131" i="20"/>
  <c r="H139" i="20"/>
  <c r="H149" i="20"/>
  <c r="H159" i="20"/>
  <c r="H171" i="20"/>
  <c r="H183" i="20"/>
  <c r="H191" i="20"/>
  <c r="H21" i="20"/>
  <c r="H27" i="20"/>
  <c r="H33" i="20"/>
  <c r="H48" i="20"/>
  <c r="H53" i="20"/>
  <c r="F58" i="20"/>
  <c r="H72" i="20"/>
  <c r="H77" i="20"/>
  <c r="F82" i="20"/>
  <c r="H96" i="20"/>
  <c r="H107" i="20"/>
  <c r="H129" i="20"/>
  <c r="H143" i="20"/>
  <c r="H155" i="20"/>
  <c r="H169" i="20"/>
  <c r="H185" i="20"/>
  <c r="F6" i="20"/>
  <c r="F14" i="20"/>
  <c r="H39" i="20"/>
  <c r="F44" i="20"/>
  <c r="H58" i="20"/>
  <c r="H63" i="20"/>
  <c r="F68" i="20"/>
  <c r="H82" i="20"/>
  <c r="H87" i="20"/>
  <c r="F92" i="20"/>
  <c r="D101" i="20"/>
  <c r="D103" i="20"/>
  <c r="D105" i="20"/>
  <c r="D107" i="20"/>
  <c r="D109" i="20"/>
  <c r="D111" i="20"/>
  <c r="D113" i="20"/>
  <c r="D115" i="20"/>
  <c r="D117" i="20"/>
  <c r="D119" i="20"/>
  <c r="D121" i="20"/>
  <c r="D123" i="20"/>
  <c r="D125" i="20"/>
  <c r="D127" i="20"/>
  <c r="D129" i="20"/>
  <c r="D131" i="20"/>
  <c r="D133" i="20"/>
  <c r="D135" i="20"/>
  <c r="D137" i="20"/>
  <c r="D139" i="20"/>
  <c r="D141" i="20"/>
  <c r="D143" i="20"/>
  <c r="D145" i="20"/>
  <c r="D147" i="20"/>
  <c r="D149" i="20"/>
  <c r="D151" i="20"/>
  <c r="D153" i="20"/>
  <c r="D155" i="20"/>
  <c r="D157" i="20"/>
  <c r="D159" i="20"/>
  <c r="D161" i="20"/>
  <c r="D163" i="20"/>
  <c r="D165" i="20"/>
  <c r="D167" i="20"/>
  <c r="D169" i="20"/>
  <c r="D171" i="20"/>
  <c r="D173" i="20"/>
  <c r="D175" i="20"/>
  <c r="D177" i="20"/>
  <c r="D179" i="20"/>
  <c r="D181" i="20"/>
  <c r="D183" i="20"/>
  <c r="D185" i="20"/>
  <c r="D187" i="20"/>
  <c r="D189" i="20"/>
  <c r="D191" i="20"/>
  <c r="D193" i="20"/>
  <c r="D195" i="20"/>
  <c r="D197" i="20"/>
  <c r="D199" i="20"/>
  <c r="D201" i="20"/>
  <c r="F22" i="20"/>
  <c r="F28" i="20"/>
  <c r="F34" i="20"/>
  <c r="H44" i="20"/>
  <c r="H49" i="20"/>
  <c r="F54" i="20"/>
  <c r="H68" i="20"/>
  <c r="H73" i="20"/>
  <c r="F78" i="20"/>
  <c r="H92" i="20"/>
  <c r="H97" i="20"/>
  <c r="E101" i="20"/>
  <c r="E103" i="20"/>
  <c r="E105" i="20"/>
  <c r="E107" i="20"/>
  <c r="E109" i="20"/>
  <c r="E111" i="20"/>
  <c r="E113" i="20"/>
  <c r="E115" i="20"/>
  <c r="E117" i="20"/>
  <c r="E119" i="20"/>
  <c r="E121" i="20"/>
  <c r="E123" i="20"/>
  <c r="E125" i="20"/>
  <c r="E127" i="20"/>
  <c r="E129" i="20"/>
  <c r="E131" i="20"/>
  <c r="E133" i="20"/>
  <c r="E135" i="20"/>
  <c r="E137" i="20"/>
  <c r="E139" i="20"/>
  <c r="E141" i="20"/>
  <c r="E143" i="20"/>
  <c r="E145" i="20"/>
  <c r="E147" i="20"/>
  <c r="E149" i="20"/>
  <c r="E151" i="20"/>
  <c r="E153" i="20"/>
  <c r="E155" i="20"/>
  <c r="E157" i="20"/>
  <c r="E159" i="20"/>
  <c r="E161" i="20"/>
  <c r="E163" i="20"/>
  <c r="E165" i="20"/>
  <c r="E167" i="20"/>
  <c r="E169" i="20"/>
  <c r="E171" i="20"/>
  <c r="E173" i="20"/>
  <c r="E175" i="20"/>
  <c r="E177" i="20"/>
  <c r="E179" i="20"/>
  <c r="E181" i="20"/>
  <c r="E183" i="20"/>
  <c r="E185" i="20"/>
  <c r="E187" i="20"/>
  <c r="E189" i="20"/>
  <c r="E191" i="20"/>
  <c r="E193" i="20"/>
  <c r="E195" i="20"/>
  <c r="E197" i="20"/>
  <c r="E199" i="20"/>
  <c r="E201" i="20"/>
  <c r="F40" i="20"/>
  <c r="H54" i="20"/>
  <c r="H59" i="20"/>
  <c r="F64" i="20"/>
  <c r="H78" i="20"/>
  <c r="H83" i="20"/>
  <c r="F88" i="20"/>
  <c r="F101" i="20"/>
  <c r="F103" i="20"/>
  <c r="F105" i="20"/>
  <c r="F107" i="20"/>
  <c r="F109" i="20"/>
  <c r="F111" i="20"/>
  <c r="F113" i="20"/>
  <c r="F115" i="20"/>
  <c r="F117" i="20"/>
  <c r="F119" i="20"/>
  <c r="F121" i="20"/>
  <c r="F123" i="20"/>
  <c r="F125" i="20"/>
  <c r="F127" i="20"/>
  <c r="F129" i="20"/>
  <c r="F131" i="20"/>
  <c r="F133" i="20"/>
  <c r="F135" i="20"/>
  <c r="F137" i="20"/>
  <c r="F139" i="20"/>
  <c r="F141" i="20"/>
  <c r="F143" i="20"/>
  <c r="F145" i="20"/>
  <c r="F147" i="20"/>
  <c r="F149" i="20"/>
  <c r="F151" i="20"/>
  <c r="F153" i="20"/>
  <c r="F155" i="20"/>
  <c r="F157" i="20"/>
  <c r="F159" i="20"/>
  <c r="F161" i="20"/>
  <c r="F163" i="20"/>
  <c r="F165" i="20"/>
  <c r="F167" i="20"/>
  <c r="F169" i="20"/>
  <c r="F171" i="20"/>
  <c r="F173" i="20"/>
  <c r="F175" i="20"/>
  <c r="F177" i="20"/>
  <c r="F179" i="20"/>
  <c r="F181" i="20"/>
  <c r="F183" i="20"/>
  <c r="F185" i="20"/>
  <c r="F187" i="20"/>
  <c r="F189" i="20"/>
  <c r="F191" i="20"/>
  <c r="F193" i="20"/>
  <c r="F195" i="20"/>
  <c r="F197" i="20"/>
  <c r="F199" i="20"/>
  <c r="F201" i="20"/>
  <c r="F8" i="20"/>
  <c r="F16" i="20"/>
  <c r="H23" i="20"/>
  <c r="H29" i="20"/>
  <c r="H35" i="20"/>
  <c r="H40" i="20"/>
  <c r="H45" i="20"/>
  <c r="F50" i="20"/>
  <c r="H64" i="20"/>
  <c r="H69" i="20"/>
  <c r="F74" i="20"/>
  <c r="H88" i="20"/>
  <c r="H93" i="20"/>
  <c r="F98" i="20"/>
  <c r="G101" i="20"/>
  <c r="G103" i="20"/>
  <c r="G105" i="20"/>
  <c r="G107" i="20"/>
  <c r="G109" i="20"/>
  <c r="G111" i="20"/>
  <c r="G113" i="20"/>
  <c r="G115" i="20"/>
  <c r="G117" i="20"/>
  <c r="G119" i="20"/>
  <c r="G121" i="20"/>
  <c r="G123" i="20"/>
  <c r="G125" i="20"/>
  <c r="G127" i="20"/>
  <c r="G129" i="20"/>
  <c r="G131" i="20"/>
  <c r="G133" i="20"/>
  <c r="G135" i="20"/>
  <c r="G137" i="20"/>
  <c r="G139" i="20"/>
  <c r="G141" i="20"/>
  <c r="G143" i="20"/>
  <c r="G145" i="20"/>
  <c r="G147" i="20"/>
  <c r="G149" i="20"/>
  <c r="G151" i="20"/>
  <c r="G153" i="20"/>
  <c r="G155" i="20"/>
  <c r="G157" i="20"/>
  <c r="G159" i="20"/>
  <c r="G161" i="20"/>
  <c r="G163" i="20"/>
  <c r="G165" i="20"/>
  <c r="G167" i="20"/>
  <c r="G169" i="20"/>
  <c r="G171" i="20"/>
  <c r="G173" i="20"/>
  <c r="G175" i="20"/>
  <c r="G177" i="20"/>
  <c r="G179" i="20"/>
  <c r="G181" i="20"/>
  <c r="G183" i="20"/>
  <c r="G185" i="20"/>
  <c r="G187" i="20"/>
  <c r="G189" i="20"/>
  <c r="G191" i="20"/>
  <c r="G193" i="20"/>
  <c r="G195" i="20"/>
  <c r="G197" i="20"/>
  <c r="G199" i="20"/>
  <c r="G201" i="20"/>
  <c r="H50" i="20"/>
  <c r="H55" i="20"/>
  <c r="F60" i="20"/>
  <c r="H74" i="20"/>
  <c r="H79" i="20"/>
  <c r="F84" i="20"/>
  <c r="H109" i="20"/>
  <c r="H111" i="20"/>
  <c r="H113" i="20"/>
  <c r="H117" i="20"/>
  <c r="H127" i="20"/>
  <c r="H133" i="20"/>
  <c r="H145" i="20"/>
  <c r="H157" i="20"/>
  <c r="H165" i="20"/>
  <c r="H177" i="20"/>
  <c r="H187" i="20"/>
  <c r="H201" i="20"/>
  <c r="F189" i="21"/>
  <c r="G121" i="21"/>
  <c r="E52" i="21"/>
  <c r="G184" i="21"/>
  <c r="E115" i="21"/>
  <c r="C47" i="21"/>
  <c r="E179" i="21"/>
  <c r="C110" i="21"/>
  <c r="G40" i="21"/>
  <c r="C173" i="21"/>
  <c r="F104" i="21"/>
  <c r="E35" i="21"/>
  <c r="F167" i="21"/>
  <c r="E98" i="21"/>
  <c r="C29" i="21"/>
  <c r="D162" i="21"/>
  <c r="C93" i="21"/>
  <c r="F23" i="21"/>
  <c r="C156" i="21"/>
  <c r="F86" i="21"/>
  <c r="D18" i="21"/>
  <c r="F150" i="21"/>
  <c r="D81" i="21"/>
  <c r="C12" i="21"/>
  <c r="D144" i="21"/>
  <c r="G75" i="21"/>
  <c r="F3" i="21"/>
  <c r="C6" i="21"/>
  <c r="E8" i="21"/>
  <c r="G10" i="21"/>
  <c r="D13" i="21"/>
  <c r="F15" i="21"/>
  <c r="C18" i="21"/>
  <c r="E20" i="21"/>
  <c r="G22" i="21"/>
  <c r="D25" i="21"/>
  <c r="F27" i="21"/>
  <c r="C30" i="21"/>
  <c r="E32" i="21"/>
  <c r="G34" i="21"/>
  <c r="D37" i="21"/>
  <c r="F39" i="21"/>
  <c r="C42" i="21"/>
  <c r="E44" i="21"/>
  <c r="G46" i="21"/>
  <c r="D49" i="21"/>
  <c r="F51" i="21"/>
  <c r="C54" i="21"/>
  <c r="E56" i="21"/>
  <c r="G58" i="21"/>
  <c r="D61" i="21"/>
  <c r="F63" i="21"/>
  <c r="C66" i="21"/>
  <c r="E68" i="21"/>
  <c r="G70" i="21"/>
  <c r="D73" i="21"/>
  <c r="F75" i="21"/>
  <c r="C78" i="21"/>
  <c r="E80" i="21"/>
  <c r="G82" i="21"/>
  <c r="D85" i="21"/>
  <c r="F87" i="21"/>
  <c r="C90" i="21"/>
  <c r="E92" i="21"/>
  <c r="G94" i="21"/>
  <c r="D97" i="21"/>
  <c r="F99" i="21"/>
  <c r="C102" i="21"/>
  <c r="E104" i="21"/>
  <c r="G106" i="21"/>
  <c r="D109" i="21"/>
  <c r="F111" i="21"/>
  <c r="C114" i="21"/>
  <c r="E116" i="21"/>
  <c r="G118" i="21"/>
  <c r="D121" i="21"/>
  <c r="F123" i="21"/>
  <c r="C126" i="21"/>
  <c r="E128" i="21"/>
  <c r="G130" i="21"/>
  <c r="D133" i="21"/>
  <c r="F135" i="21"/>
  <c r="C138" i="21"/>
  <c r="E140" i="21"/>
  <c r="G142" i="21"/>
  <c r="D145" i="21"/>
  <c r="F147" i="21"/>
  <c r="C150" i="21"/>
  <c r="E152" i="21"/>
  <c r="G154" i="21"/>
  <c r="D157" i="21"/>
  <c r="F159" i="21"/>
  <c r="C162" i="21"/>
  <c r="E164" i="21"/>
  <c r="G166" i="21"/>
  <c r="D169" i="21"/>
  <c r="F171" i="21"/>
  <c r="C174" i="21"/>
  <c r="E176" i="21"/>
  <c r="G178" i="21"/>
  <c r="D181" i="21"/>
  <c r="F183" i="21"/>
  <c r="C186" i="21"/>
  <c r="E188" i="21"/>
  <c r="G190" i="21"/>
  <c r="D193" i="21"/>
  <c r="F195" i="21"/>
  <c r="C198" i="21"/>
  <c r="E200" i="21"/>
  <c r="C4" i="21"/>
  <c r="E6" i="21"/>
  <c r="G8" i="21"/>
  <c r="D11" i="21"/>
  <c r="F13" i="21"/>
  <c r="C16" i="21"/>
  <c r="E18" i="21"/>
  <c r="G20" i="21"/>
  <c r="D23" i="21"/>
  <c r="F25" i="21"/>
  <c r="C28" i="21"/>
  <c r="E30" i="21"/>
  <c r="G32" i="21"/>
  <c r="D35" i="21"/>
  <c r="F37" i="21"/>
  <c r="C40" i="21"/>
  <c r="E42" i="21"/>
  <c r="G44" i="21"/>
  <c r="D47" i="21"/>
  <c r="F49" i="21"/>
  <c r="C52" i="21"/>
  <c r="E54" i="21"/>
  <c r="G56" i="21"/>
  <c r="D59" i="21"/>
  <c r="F61" i="21"/>
  <c r="C64" i="21"/>
  <c r="E66" i="21"/>
  <c r="G68" i="21"/>
  <c r="D71" i="21"/>
  <c r="F73" i="21"/>
  <c r="C76" i="21"/>
  <c r="E78" i="21"/>
  <c r="G80" i="21"/>
  <c r="D83" i="21"/>
  <c r="F85" i="21"/>
  <c r="C88" i="21"/>
  <c r="E90" i="21"/>
  <c r="G92" i="21"/>
  <c r="D95" i="21"/>
  <c r="F97" i="21"/>
  <c r="C100" i="21"/>
  <c r="E102" i="21"/>
  <c r="G104" i="21"/>
  <c r="D107" i="21"/>
  <c r="F109" i="21"/>
  <c r="C112" i="21"/>
  <c r="E114" i="21"/>
  <c r="G116" i="21"/>
  <c r="D119" i="21"/>
  <c r="F121" i="21"/>
  <c r="C124" i="21"/>
  <c r="E126" i="21"/>
  <c r="G128" i="21"/>
  <c r="D131" i="21"/>
  <c r="F133" i="21"/>
  <c r="C136" i="21"/>
  <c r="E138" i="21"/>
  <c r="G140" i="21"/>
  <c r="D143" i="21"/>
  <c r="F145" i="21"/>
  <c r="C148" i="21"/>
  <c r="E150" i="21"/>
  <c r="G152" i="21"/>
  <c r="D155" i="21"/>
  <c r="F157" i="21"/>
  <c r="C160" i="21"/>
  <c r="E162" i="21"/>
  <c r="G164" i="21"/>
  <c r="D167" i="21"/>
  <c r="F169" i="21"/>
  <c r="C172" i="21"/>
  <c r="E174" i="21"/>
  <c r="G176" i="21"/>
  <c r="D179" i="21"/>
  <c r="F181" i="21"/>
  <c r="C184" i="21"/>
  <c r="E186" i="21"/>
  <c r="G188" i="21"/>
  <c r="D191" i="21"/>
  <c r="F193" i="21"/>
  <c r="C196" i="21"/>
  <c r="E198" i="21"/>
  <c r="G200" i="21"/>
  <c r="D2" i="21"/>
  <c r="F4" i="21"/>
  <c r="C7" i="21"/>
  <c r="E9" i="21"/>
  <c r="G11" i="21"/>
  <c r="D14" i="21"/>
  <c r="F16" i="21"/>
  <c r="C19" i="21"/>
  <c r="E21" i="21"/>
  <c r="G23" i="21"/>
  <c r="D26" i="21"/>
  <c r="F28" i="21"/>
  <c r="C31" i="21"/>
  <c r="E33" i="21"/>
  <c r="G35" i="21"/>
  <c r="D38" i="21"/>
  <c r="F40" i="21"/>
  <c r="C43" i="21"/>
  <c r="E45" i="21"/>
  <c r="G47" i="21"/>
  <c r="D50" i="21"/>
  <c r="F52" i="21"/>
  <c r="C55" i="21"/>
  <c r="E57" i="21"/>
  <c r="G59" i="21"/>
  <c r="D62" i="21"/>
  <c r="F64" i="21"/>
  <c r="C67" i="21"/>
  <c r="E69" i="21"/>
  <c r="G71" i="21"/>
  <c r="D74" i="21"/>
  <c r="F76" i="21"/>
  <c r="C79" i="21"/>
  <c r="E81" i="21"/>
  <c r="G83" i="21"/>
  <c r="D86" i="21"/>
  <c r="F88" i="21"/>
  <c r="C91" i="21"/>
  <c r="E93" i="21"/>
  <c r="G95" i="21"/>
  <c r="D98" i="21"/>
  <c r="F100" i="21"/>
  <c r="C103" i="21"/>
  <c r="E105" i="21"/>
  <c r="G107" i="21"/>
  <c r="D110" i="21"/>
  <c r="F112" i="21"/>
  <c r="C115" i="21"/>
  <c r="E117" i="21"/>
  <c r="G119" i="21"/>
  <c r="D122" i="21"/>
  <c r="F124" i="21"/>
  <c r="C127" i="21"/>
  <c r="E129" i="21"/>
  <c r="G131" i="21"/>
  <c r="D134" i="21"/>
  <c r="F136" i="21"/>
  <c r="C139" i="21"/>
  <c r="E141" i="21"/>
  <c r="G143" i="21"/>
  <c r="D146" i="21"/>
  <c r="F148" i="21"/>
  <c r="C151" i="21"/>
  <c r="E153" i="21"/>
  <c r="G155" i="21"/>
  <c r="D158" i="21"/>
  <c r="F160" i="21"/>
  <c r="C163" i="21"/>
  <c r="E165" i="21"/>
  <c r="G167" i="21"/>
  <c r="D170" i="21"/>
  <c r="F172" i="21"/>
  <c r="C175" i="21"/>
  <c r="E177" i="21"/>
  <c r="G179" i="21"/>
  <c r="D182" i="21"/>
  <c r="F184" i="21"/>
  <c r="C187" i="21"/>
  <c r="E189" i="21"/>
  <c r="G191" i="21"/>
  <c r="D194" i="21"/>
  <c r="F196" i="21"/>
  <c r="C199" i="21"/>
  <c r="E201" i="21"/>
  <c r="G2" i="21"/>
  <c r="D5" i="21"/>
  <c r="F7" i="21"/>
  <c r="C10" i="21"/>
  <c r="E12" i="21"/>
  <c r="G14" i="21"/>
  <c r="D17" i="21"/>
  <c r="F19" i="21"/>
  <c r="C22" i="21"/>
  <c r="E24" i="21"/>
  <c r="G26" i="21"/>
  <c r="D29" i="21"/>
  <c r="F31" i="21"/>
  <c r="C34" i="21"/>
  <c r="E36" i="21"/>
  <c r="G38" i="21"/>
  <c r="D41" i="21"/>
  <c r="F43" i="21"/>
  <c r="C46" i="21"/>
  <c r="E48" i="21"/>
  <c r="G50" i="21"/>
  <c r="D53" i="21"/>
  <c r="F55" i="21"/>
  <c r="C58" i="21"/>
  <c r="E60" i="21"/>
  <c r="G62" i="21"/>
  <c r="D65" i="21"/>
  <c r="F67" i="21"/>
  <c r="C70" i="21"/>
  <c r="E72" i="21"/>
  <c r="G74" i="21"/>
  <c r="D77" i="21"/>
  <c r="F79" i="21"/>
  <c r="C82" i="21"/>
  <c r="E84" i="21"/>
  <c r="G86" i="21"/>
  <c r="D89" i="21"/>
  <c r="F91" i="21"/>
  <c r="C94" i="21"/>
  <c r="E96" i="21"/>
  <c r="G98" i="21"/>
  <c r="D101" i="21"/>
  <c r="F103" i="21"/>
  <c r="C106" i="21"/>
  <c r="E108" i="21"/>
  <c r="G110" i="21"/>
  <c r="D113" i="21"/>
  <c r="F115" i="21"/>
  <c r="C118" i="21"/>
  <c r="E120" i="21"/>
  <c r="G122" i="21"/>
  <c r="D125" i="21"/>
  <c r="F127" i="21"/>
  <c r="C130" i="21"/>
  <c r="E132" i="21"/>
  <c r="G134" i="21"/>
  <c r="D137" i="21"/>
  <c r="F139" i="21"/>
  <c r="C142" i="21"/>
  <c r="E144" i="21"/>
  <c r="G146" i="21"/>
  <c r="D149" i="21"/>
  <c r="F151" i="21"/>
  <c r="C154" i="21"/>
  <c r="E156" i="21"/>
  <c r="G158" i="21"/>
  <c r="D161" i="21"/>
  <c r="F163" i="21"/>
  <c r="C166" i="21"/>
  <c r="E168" i="21"/>
  <c r="G170" i="21"/>
  <c r="D173" i="21"/>
  <c r="F175" i="21"/>
  <c r="C178" i="21"/>
  <c r="E180" i="21"/>
  <c r="G182" i="21"/>
  <c r="C3" i="21"/>
  <c r="E5" i="21"/>
  <c r="G7" i="21"/>
  <c r="D10" i="21"/>
  <c r="F12" i="21"/>
  <c r="C15" i="21"/>
  <c r="E17" i="21"/>
  <c r="G19" i="21"/>
  <c r="D22" i="21"/>
  <c r="F24" i="21"/>
  <c r="C27" i="21"/>
  <c r="E29" i="21"/>
  <c r="G31" i="21"/>
  <c r="D34" i="21"/>
  <c r="F36" i="21"/>
  <c r="C39" i="21"/>
  <c r="E41" i="21"/>
  <c r="G43" i="21"/>
  <c r="D46" i="21"/>
  <c r="F48" i="21"/>
  <c r="C51" i="21"/>
  <c r="E53" i="21"/>
  <c r="G55" i="21"/>
  <c r="D58" i="21"/>
  <c r="F60" i="21"/>
  <c r="C63" i="21"/>
  <c r="E65" i="21"/>
  <c r="G67" i="21"/>
  <c r="D70" i="21"/>
  <c r="F72" i="21"/>
  <c r="C75" i="21"/>
  <c r="E77" i="21"/>
  <c r="G79" i="21"/>
  <c r="D82" i="21"/>
  <c r="F84" i="21"/>
  <c r="C87" i="21"/>
  <c r="E89" i="21"/>
  <c r="G91" i="21"/>
  <c r="D94" i="21"/>
  <c r="F96" i="21"/>
  <c r="C99" i="21"/>
  <c r="E101" i="21"/>
  <c r="G103" i="21"/>
  <c r="D106" i="21"/>
  <c r="F108" i="21"/>
  <c r="C111" i="21"/>
  <c r="E113" i="21"/>
  <c r="G115" i="21"/>
  <c r="D118" i="21"/>
  <c r="F120" i="21"/>
  <c r="C123" i="21"/>
  <c r="E125" i="21"/>
  <c r="G127" i="21"/>
  <c r="D130" i="21"/>
  <c r="F132" i="21"/>
  <c r="C135" i="21"/>
  <c r="E137" i="21"/>
  <c r="G139" i="21"/>
  <c r="D142" i="21"/>
  <c r="F144" i="21"/>
  <c r="C147" i="21"/>
  <c r="E149" i="21"/>
  <c r="G151" i="21"/>
  <c r="D154" i="21"/>
  <c r="F156" i="21"/>
  <c r="C159" i="21"/>
  <c r="E161" i="21"/>
  <c r="G163" i="21"/>
  <c r="D166" i="21"/>
  <c r="F168" i="21"/>
  <c r="C171" i="21"/>
  <c r="E173" i="21"/>
  <c r="G175" i="21"/>
  <c r="D178" i="21"/>
  <c r="F180" i="21"/>
  <c r="C183" i="21"/>
  <c r="E185" i="21"/>
  <c r="G187" i="21"/>
  <c r="D190" i="21"/>
  <c r="D3" i="21"/>
  <c r="F5" i="21"/>
  <c r="C8" i="21"/>
  <c r="E10" i="21"/>
  <c r="G12" i="21"/>
  <c r="D15" i="21"/>
  <c r="F17" i="21"/>
  <c r="C20" i="21"/>
  <c r="E22" i="21"/>
  <c r="G24" i="21"/>
  <c r="D27" i="21"/>
  <c r="F29" i="21"/>
  <c r="C32" i="21"/>
  <c r="E34" i="21"/>
  <c r="G36" i="21"/>
  <c r="D39" i="21"/>
  <c r="F41" i="21"/>
  <c r="C44" i="21"/>
  <c r="E46" i="21"/>
  <c r="G48" i="21"/>
  <c r="D51" i="21"/>
  <c r="F53" i="21"/>
  <c r="C56" i="21"/>
  <c r="E58" i="21"/>
  <c r="G60" i="21"/>
  <c r="D63" i="21"/>
  <c r="F65" i="21"/>
  <c r="C68" i="21"/>
  <c r="E70" i="21"/>
  <c r="G72" i="21"/>
  <c r="D75" i="21"/>
  <c r="F77" i="21"/>
  <c r="C80" i="21"/>
  <c r="E82" i="21"/>
  <c r="G84" i="21"/>
  <c r="D87" i="21"/>
  <c r="F89" i="21"/>
  <c r="C92" i="21"/>
  <c r="E94" i="21"/>
  <c r="G96" i="21"/>
  <c r="D99" i="21"/>
  <c r="F101" i="21"/>
  <c r="C104" i="21"/>
  <c r="E106" i="21"/>
  <c r="G108" i="21"/>
  <c r="D111" i="21"/>
  <c r="F113" i="21"/>
  <c r="C116" i="21"/>
  <c r="E118" i="21"/>
  <c r="G120" i="21"/>
  <c r="D123" i="21"/>
  <c r="F125" i="21"/>
  <c r="C128" i="21"/>
  <c r="E130" i="21"/>
  <c r="G132" i="21"/>
  <c r="D135" i="21"/>
  <c r="F137" i="21"/>
  <c r="C140" i="21"/>
  <c r="E142" i="21"/>
  <c r="G144" i="21"/>
  <c r="D147" i="21"/>
  <c r="F149" i="21"/>
  <c r="C152" i="21"/>
  <c r="E154" i="21"/>
  <c r="G156" i="21"/>
  <c r="D159" i="21"/>
  <c r="F161" i="21"/>
  <c r="C164" i="21"/>
  <c r="E166" i="21"/>
  <c r="G168" i="21"/>
  <c r="D171" i="21"/>
  <c r="F173" i="21"/>
  <c r="C176" i="21"/>
  <c r="E178" i="21"/>
  <c r="G180" i="21"/>
  <c r="D183" i="21"/>
  <c r="F185" i="21"/>
  <c r="C188" i="21"/>
  <c r="E190" i="21"/>
  <c r="G192" i="21"/>
  <c r="D195" i="21"/>
  <c r="F197" i="21"/>
  <c r="C200" i="21"/>
  <c r="E3" i="21"/>
  <c r="G5" i="21"/>
  <c r="D8" i="21"/>
  <c r="F10" i="21"/>
  <c r="C13" i="21"/>
  <c r="E15" i="21"/>
  <c r="G17" i="21"/>
  <c r="D20" i="21"/>
  <c r="F22" i="21"/>
  <c r="C25" i="21"/>
  <c r="E27" i="21"/>
  <c r="G29" i="21"/>
  <c r="D32" i="21"/>
  <c r="F34" i="21"/>
  <c r="C37" i="21"/>
  <c r="E39" i="21"/>
  <c r="G41" i="21"/>
  <c r="D44" i="21"/>
  <c r="F46" i="21"/>
  <c r="C49" i="21"/>
  <c r="E51" i="21"/>
  <c r="G53" i="21"/>
  <c r="D56" i="21"/>
  <c r="F58" i="21"/>
  <c r="C61" i="21"/>
  <c r="E63" i="21"/>
  <c r="G65" i="21"/>
  <c r="D68" i="21"/>
  <c r="F70" i="21"/>
  <c r="C73" i="21"/>
  <c r="E75" i="21"/>
  <c r="G77" i="21"/>
  <c r="D80" i="21"/>
  <c r="F82" i="21"/>
  <c r="C85" i="21"/>
  <c r="E87" i="21"/>
  <c r="G89" i="21"/>
  <c r="D92" i="21"/>
  <c r="F94" i="21"/>
  <c r="C97" i="21"/>
  <c r="E99" i="21"/>
  <c r="G101" i="21"/>
  <c r="D104" i="21"/>
  <c r="F106" i="21"/>
  <c r="C109" i="21"/>
  <c r="E111" i="21"/>
  <c r="G113" i="21"/>
  <c r="D116" i="21"/>
  <c r="F118" i="21"/>
  <c r="C121" i="21"/>
  <c r="E123" i="21"/>
  <c r="G125" i="21"/>
  <c r="D128" i="21"/>
  <c r="F130" i="21"/>
  <c r="C133" i="21"/>
  <c r="E135" i="21"/>
  <c r="G137" i="21"/>
  <c r="D140" i="21"/>
  <c r="F142" i="21"/>
  <c r="C145" i="21"/>
  <c r="E147" i="21"/>
  <c r="G149" i="21"/>
  <c r="D152" i="21"/>
  <c r="F154" i="21"/>
  <c r="C157" i="21"/>
  <c r="E159" i="21"/>
  <c r="G161" i="21"/>
  <c r="D164" i="21"/>
  <c r="F166" i="21"/>
  <c r="C169" i="21"/>
  <c r="E171" i="21"/>
  <c r="G173" i="21"/>
  <c r="D176" i="21"/>
  <c r="F178" i="21"/>
  <c r="C181" i="21"/>
  <c r="E183" i="21"/>
  <c r="G185" i="21"/>
  <c r="D188" i="21"/>
  <c r="F190" i="21"/>
  <c r="C193" i="21"/>
  <c r="E195" i="21"/>
  <c r="G197" i="21"/>
  <c r="D200" i="21"/>
  <c r="G6" i="21"/>
  <c r="D12" i="21"/>
  <c r="F18" i="21"/>
  <c r="C24" i="21"/>
  <c r="D30" i="21"/>
  <c r="F35" i="21"/>
  <c r="C41" i="21"/>
  <c r="E47" i="21"/>
  <c r="G52" i="21"/>
  <c r="C59" i="21"/>
  <c r="E64" i="21"/>
  <c r="G69" i="21"/>
  <c r="D76" i="21"/>
  <c r="F81" i="21"/>
  <c r="G87" i="21"/>
  <c r="D93" i="21"/>
  <c r="F98" i="21"/>
  <c r="C105" i="21"/>
  <c r="E110" i="21"/>
  <c r="F116" i="21"/>
  <c r="C122" i="21"/>
  <c r="E127" i="21"/>
  <c r="G133" i="21"/>
  <c r="D139" i="21"/>
  <c r="E145" i="21"/>
  <c r="G150" i="21"/>
  <c r="D156" i="21"/>
  <c r="F162" i="21"/>
  <c r="C168" i="21"/>
  <c r="D174" i="21"/>
  <c r="F179" i="21"/>
  <c r="C185" i="21"/>
  <c r="G189" i="21"/>
  <c r="E194" i="21"/>
  <c r="F198" i="21"/>
  <c r="D7" i="21"/>
  <c r="E13" i="21"/>
  <c r="G18" i="21"/>
  <c r="D24" i="21"/>
  <c r="F30" i="21"/>
  <c r="C36" i="21"/>
  <c r="D42" i="21"/>
  <c r="F47" i="21"/>
  <c r="C53" i="21"/>
  <c r="E59" i="21"/>
  <c r="G64" i="21"/>
  <c r="C71" i="21"/>
  <c r="E76" i="21"/>
  <c r="G81" i="21"/>
  <c r="D88" i="21"/>
  <c r="F93" i="21"/>
  <c r="G99" i="21"/>
  <c r="D105" i="21"/>
  <c r="F110" i="21"/>
  <c r="C117" i="21"/>
  <c r="E122" i="21"/>
  <c r="F128" i="21"/>
  <c r="C134" i="21"/>
  <c r="E139" i="21"/>
  <c r="G145" i="21"/>
  <c r="D151" i="21"/>
  <c r="E157" i="21"/>
  <c r="G162" i="21"/>
  <c r="D168" i="21"/>
  <c r="F174" i="21"/>
  <c r="C180" i="21"/>
  <c r="D185" i="21"/>
  <c r="C190" i="21"/>
  <c r="F194" i="21"/>
  <c r="G198" i="21"/>
  <c r="C2" i="21"/>
  <c r="E7" i="21"/>
  <c r="G13" i="21"/>
  <c r="D19" i="21"/>
  <c r="E25" i="21"/>
  <c r="G30" i="21"/>
  <c r="D36" i="21"/>
  <c r="F42" i="21"/>
  <c r="C48" i="21"/>
  <c r="D54" i="21"/>
  <c r="F59" i="21"/>
  <c r="C65" i="21"/>
  <c r="E71" i="21"/>
  <c r="G76" i="21"/>
  <c r="C83" i="21"/>
  <c r="E88" i="21"/>
  <c r="G93" i="21"/>
  <c r="D100" i="21"/>
  <c r="F105" i="21"/>
  <c r="G111" i="21"/>
  <c r="D117" i="21"/>
  <c r="F122" i="21"/>
  <c r="C129" i="21"/>
  <c r="E134" i="21"/>
  <c r="F140" i="21"/>
  <c r="C146" i="21"/>
  <c r="E151" i="21"/>
  <c r="G157" i="21"/>
  <c r="D163" i="21"/>
  <c r="E169" i="21"/>
  <c r="G174" i="21"/>
  <c r="D180" i="21"/>
  <c r="D186" i="21"/>
  <c r="C191" i="21"/>
  <c r="G194" i="21"/>
  <c r="D199" i="21"/>
  <c r="E2" i="21"/>
  <c r="F8" i="21"/>
  <c r="C14" i="21"/>
  <c r="E19" i="21"/>
  <c r="G25" i="21"/>
  <c r="D31" i="21"/>
  <c r="E37" i="21"/>
  <c r="G42" i="21"/>
  <c r="D48" i="21"/>
  <c r="F54" i="21"/>
  <c r="C60" i="21"/>
  <c r="D66" i="21"/>
  <c r="F71" i="21"/>
  <c r="C77" i="21"/>
  <c r="E83" i="21"/>
  <c r="G88" i="21"/>
  <c r="C95" i="21"/>
  <c r="E100" i="21"/>
  <c r="G105" i="21"/>
  <c r="D112" i="21"/>
  <c r="F117" i="21"/>
  <c r="G123" i="21"/>
  <c r="D129" i="21"/>
  <c r="F134" i="21"/>
  <c r="C141" i="21"/>
  <c r="E146" i="21"/>
  <c r="F152" i="21"/>
  <c r="C158" i="21"/>
  <c r="E163" i="21"/>
  <c r="G169" i="21"/>
  <c r="D175" i="21"/>
  <c r="E181" i="21"/>
  <c r="F186" i="21"/>
  <c r="E191" i="21"/>
  <c r="C195" i="21"/>
  <c r="E199" i="21"/>
  <c r="F2" i="21"/>
  <c r="C9" i="21"/>
  <c r="E14" i="21"/>
  <c r="F20" i="21"/>
  <c r="C26" i="21"/>
  <c r="E31" i="21"/>
  <c r="G37" i="21"/>
  <c r="D43" i="21"/>
  <c r="E49" i="21"/>
  <c r="G54" i="21"/>
  <c r="D60" i="21"/>
  <c r="F66" i="21"/>
  <c r="C72" i="21"/>
  <c r="D78" i="21"/>
  <c r="F83" i="21"/>
  <c r="C89" i="21"/>
  <c r="E95" i="21"/>
  <c r="G100" i="21"/>
  <c r="C107" i="21"/>
  <c r="E112" i="21"/>
  <c r="G117" i="21"/>
  <c r="D124" i="21"/>
  <c r="F129" i="21"/>
  <c r="G135" i="21"/>
  <c r="D141" i="21"/>
  <c r="F146" i="21"/>
  <c r="C153" i="21"/>
  <c r="E158" i="21"/>
  <c r="F164" i="21"/>
  <c r="C170" i="21"/>
  <c r="E175" i="21"/>
  <c r="G181" i="21"/>
  <c r="G186" i="21"/>
  <c r="F191" i="21"/>
  <c r="G195" i="21"/>
  <c r="F199" i="21"/>
  <c r="G3" i="21"/>
  <c r="D9" i="21"/>
  <c r="F14" i="21"/>
  <c r="C21" i="21"/>
  <c r="E26" i="21"/>
  <c r="F32" i="21"/>
  <c r="C38" i="21"/>
  <c r="E43" i="21"/>
  <c r="G49" i="21"/>
  <c r="D55" i="21"/>
  <c r="E61" i="21"/>
  <c r="G66" i="21"/>
  <c r="D72" i="21"/>
  <c r="F78" i="21"/>
  <c r="C84" i="21"/>
  <c r="D90" i="21"/>
  <c r="F95" i="21"/>
  <c r="C101" i="21"/>
  <c r="E107" i="21"/>
  <c r="G112" i="21"/>
  <c r="C119" i="21"/>
  <c r="E124" i="21"/>
  <c r="G129" i="21"/>
  <c r="D136" i="21"/>
  <c r="F141" i="21"/>
  <c r="G147" i="21"/>
  <c r="D153" i="21"/>
  <c r="F158" i="21"/>
  <c r="C165" i="21"/>
  <c r="E170" i="21"/>
  <c r="F176" i="21"/>
  <c r="C182" i="21"/>
  <c r="D187" i="21"/>
  <c r="C192" i="21"/>
  <c r="D196" i="21"/>
  <c r="G199" i="21"/>
  <c r="D4" i="21"/>
  <c r="F9" i="21"/>
  <c r="G15" i="21"/>
  <c r="D21" i="21"/>
  <c r="F26" i="21"/>
  <c r="C33" i="21"/>
  <c r="E38" i="21"/>
  <c r="F44" i="21"/>
  <c r="C50" i="21"/>
  <c r="E55" i="21"/>
  <c r="G61" i="21"/>
  <c r="D67" i="21"/>
  <c r="E73" i="21"/>
  <c r="G78" i="21"/>
  <c r="D84" i="21"/>
  <c r="F90" i="21"/>
  <c r="C96" i="21"/>
  <c r="D102" i="21"/>
  <c r="F107" i="21"/>
  <c r="C113" i="21"/>
  <c r="E119" i="21"/>
  <c r="G124" i="21"/>
  <c r="C131" i="21"/>
  <c r="E136" i="21"/>
  <c r="G141" i="21"/>
  <c r="D148" i="21"/>
  <c r="F153" i="21"/>
  <c r="G159" i="21"/>
  <c r="D165" i="21"/>
  <c r="F170" i="21"/>
  <c r="C177" i="21"/>
  <c r="E182" i="21"/>
  <c r="E187" i="21"/>
  <c r="D192" i="21"/>
  <c r="E196" i="21"/>
  <c r="F200" i="21"/>
  <c r="E4" i="21"/>
  <c r="G9" i="21"/>
  <c r="D16" i="21"/>
  <c r="F21" i="21"/>
  <c r="G27" i="21"/>
  <c r="D33" i="21"/>
  <c r="F38" i="21"/>
  <c r="C45" i="21"/>
  <c r="E50" i="21"/>
  <c r="F56" i="21"/>
  <c r="C62" i="21"/>
  <c r="E67" i="21"/>
  <c r="G73" i="21"/>
  <c r="D79" i="21"/>
  <c r="E85" i="21"/>
  <c r="G90" i="21"/>
  <c r="D96" i="21"/>
  <c r="F102" i="21"/>
  <c r="C108" i="21"/>
  <c r="D114" i="21"/>
  <c r="F119" i="21"/>
  <c r="C125" i="21"/>
  <c r="E131" i="21"/>
  <c r="G136" i="21"/>
  <c r="C143" i="21"/>
  <c r="E148" i="21"/>
  <c r="G153" i="21"/>
  <c r="D160" i="21"/>
  <c r="F165" i="21"/>
  <c r="G171" i="21"/>
  <c r="D177" i="21"/>
  <c r="F182" i="21"/>
  <c r="F187" i="21"/>
  <c r="E192" i="21"/>
  <c r="G196" i="21"/>
  <c r="C201" i="21"/>
  <c r="G4" i="21"/>
  <c r="C11" i="21"/>
  <c r="E16" i="21"/>
  <c r="G21" i="21"/>
  <c r="D28" i="21"/>
  <c r="F33" i="21"/>
  <c r="G39" i="21"/>
  <c r="D45" i="21"/>
  <c r="F50" i="21"/>
  <c r="C57" i="21"/>
  <c r="E62" i="21"/>
  <c r="F68" i="21"/>
  <c r="C74" i="21"/>
  <c r="E79" i="21"/>
  <c r="G85" i="21"/>
  <c r="D91" i="21"/>
  <c r="E97" i="21"/>
  <c r="G102" i="21"/>
  <c r="D108" i="21"/>
  <c r="F114" i="21"/>
  <c r="C120" i="21"/>
  <c r="D126" i="21"/>
  <c r="F131" i="21"/>
  <c r="C137" i="21"/>
  <c r="E143" i="21"/>
  <c r="G148" i="21"/>
  <c r="C155" i="21"/>
  <c r="E160" i="21"/>
  <c r="G165" i="21"/>
  <c r="D172" i="21"/>
  <c r="F177" i="21"/>
  <c r="G183" i="21"/>
  <c r="F188" i="21"/>
  <c r="F192" i="21"/>
  <c r="C197" i="21"/>
  <c r="D201" i="21"/>
  <c r="C5" i="21"/>
  <c r="E11" i="21"/>
  <c r="G16" i="21"/>
  <c r="C23" i="21"/>
  <c r="E28" i="21"/>
  <c r="G33" i="21"/>
  <c r="D40" i="21"/>
  <c r="F45" i="21"/>
  <c r="G51" i="21"/>
  <c r="D57" i="21"/>
  <c r="F62" i="21"/>
  <c r="C69" i="21"/>
  <c r="E74" i="21"/>
  <c r="F80" i="21"/>
  <c r="C86" i="21"/>
  <c r="E91" i="21"/>
  <c r="G97" i="21"/>
  <c r="D103" i="21"/>
  <c r="E109" i="21"/>
  <c r="G114" i="21"/>
  <c r="D120" i="21"/>
  <c r="F126" i="21"/>
  <c r="C132" i="21"/>
  <c r="D138" i="21"/>
  <c r="F143" i="21"/>
  <c r="C149" i="21"/>
  <c r="E155" i="21"/>
  <c r="G160" i="21"/>
  <c r="C167" i="21"/>
  <c r="E172" i="21"/>
  <c r="G177" i="21"/>
  <c r="D184" i="21"/>
  <c r="C189" i="21"/>
  <c r="E193" i="21"/>
  <c r="D197" i="21"/>
  <c r="F201" i="21"/>
  <c r="D6" i="21"/>
  <c r="F11" i="21"/>
  <c r="C17" i="21"/>
  <c r="E23" i="21"/>
  <c r="G28" i="21"/>
  <c r="C35" i="21"/>
  <c r="E40" i="21"/>
  <c r="G45" i="21"/>
  <c r="D52" i="21"/>
  <c r="F57" i="21"/>
  <c r="G63" i="21"/>
  <c r="D69" i="21"/>
  <c r="F74" i="21"/>
  <c r="C81" i="21"/>
  <c r="E86" i="21"/>
  <c r="F92" i="21"/>
  <c r="C98" i="21"/>
  <c r="E103" i="21"/>
  <c r="G109" i="21"/>
  <c r="D115" i="21"/>
  <c r="E121" i="21"/>
  <c r="G126" i="21"/>
  <c r="D132" i="21"/>
  <c r="F138" i="21"/>
  <c r="C144" i="21"/>
  <c r="D150" i="21"/>
  <c r="F155" i="21"/>
  <c r="C161" i="21"/>
  <c r="E167" i="21"/>
  <c r="G172" i="21"/>
  <c r="C179" i="21"/>
  <c r="E184" i="21"/>
  <c r="D189" i="21"/>
  <c r="G193" i="21"/>
  <c r="E197" i="21"/>
  <c r="G201" i="21"/>
  <c r="G138" i="21"/>
  <c r="F69" i="21"/>
  <c r="D198" i="21"/>
  <c r="E133" i="21"/>
  <c r="D64" i="21"/>
  <c r="F2" i="8"/>
  <c r="F3" i="8"/>
  <c r="F22" i="1" l="1"/>
  <c r="F21" i="1"/>
  <c r="F9" i="6"/>
  <c r="G22" i="1" s="1"/>
  <c r="E9" i="6"/>
  <c r="D9" i="6"/>
  <c r="E22" i="1" s="1"/>
  <c r="C9" i="6"/>
  <c r="D22" i="1" s="1"/>
  <c r="F6" i="6"/>
  <c r="F10" i="6" s="1"/>
  <c r="E6" i="6"/>
  <c r="E10" i="6" s="1"/>
  <c r="D6" i="6"/>
  <c r="E21" i="1" s="1"/>
  <c r="C6" i="6"/>
  <c r="D21" i="1" s="1"/>
  <c r="G21" i="1" l="1"/>
  <c r="C10" i="6"/>
  <c r="D10" i="6"/>
  <c r="F22" i="5"/>
  <c r="G20" i="1" s="1"/>
  <c r="E22" i="5"/>
  <c r="F20" i="1" s="1"/>
  <c r="D22" i="5"/>
  <c r="E20" i="1" s="1"/>
  <c r="C22" i="5"/>
  <c r="D20" i="1" s="1"/>
  <c r="F18" i="5"/>
  <c r="G19" i="1" s="1"/>
  <c r="E18" i="5"/>
  <c r="F19" i="1" s="1"/>
  <c r="D18" i="5"/>
  <c r="E19" i="1" s="1"/>
  <c r="C18" i="5"/>
  <c r="D19" i="1" s="1"/>
  <c r="F13" i="5"/>
  <c r="G18" i="1" s="1"/>
  <c r="E13" i="5"/>
  <c r="F18" i="1" s="1"/>
  <c r="D13" i="5"/>
  <c r="E18" i="1" s="1"/>
  <c r="C13" i="5"/>
  <c r="D18" i="1" s="1"/>
  <c r="F8" i="5"/>
  <c r="G17" i="1" s="1"/>
  <c r="E8" i="5"/>
  <c r="F17" i="1" s="1"/>
  <c r="D8" i="5"/>
  <c r="E17" i="1" s="1"/>
  <c r="C8" i="5"/>
  <c r="D17" i="1" s="1"/>
  <c r="F18" i="4"/>
  <c r="G16" i="1" s="1"/>
  <c r="E18" i="4"/>
  <c r="F16" i="1" s="1"/>
  <c r="D18" i="4"/>
  <c r="E16" i="1" s="1"/>
  <c r="C18" i="4"/>
  <c r="D16" i="1" s="1"/>
  <c r="F14" i="4"/>
  <c r="G15" i="1" s="1"/>
  <c r="E14" i="4"/>
  <c r="F15" i="1" s="1"/>
  <c r="D14" i="4"/>
  <c r="E15" i="1" s="1"/>
  <c r="C14" i="4"/>
  <c r="D15" i="1" s="1"/>
  <c r="F9" i="4"/>
  <c r="G14" i="1" s="1"/>
  <c r="G23" i="1" s="1"/>
  <c r="E9" i="4"/>
  <c r="F14" i="1" s="1"/>
  <c r="D9" i="4"/>
  <c r="E14" i="1" s="1"/>
  <c r="C9" i="4"/>
  <c r="D14" i="1" s="1"/>
  <c r="D36" i="3"/>
  <c r="E13" i="1" s="1"/>
  <c r="F36" i="3"/>
  <c r="G13" i="1" s="1"/>
  <c r="E36" i="3"/>
  <c r="F13" i="1" s="1"/>
  <c r="C36" i="3"/>
  <c r="D13" i="1" s="1"/>
  <c r="B36" i="3"/>
  <c r="F32" i="3"/>
  <c r="G12" i="1" s="1"/>
  <c r="F28" i="3"/>
  <c r="G11" i="1" s="1"/>
  <c r="F21" i="3"/>
  <c r="G10" i="1" s="1"/>
  <c r="F15" i="3"/>
  <c r="G9" i="1" s="1"/>
  <c r="F8" i="3"/>
  <c r="G8" i="1" s="1"/>
  <c r="E32" i="3"/>
  <c r="F12" i="1" s="1"/>
  <c r="E28" i="3"/>
  <c r="F11" i="1" s="1"/>
  <c r="E21" i="3"/>
  <c r="F10" i="1" s="1"/>
  <c r="E15" i="3"/>
  <c r="F9" i="1" s="1"/>
  <c r="E8" i="3"/>
  <c r="F8" i="1" s="1"/>
  <c r="D32" i="3"/>
  <c r="E12" i="1" s="1"/>
  <c r="D28" i="3"/>
  <c r="E11" i="1" s="1"/>
  <c r="D21" i="3"/>
  <c r="E10" i="1" s="1"/>
  <c r="D15" i="3"/>
  <c r="E9" i="1" s="1"/>
  <c r="D8" i="3"/>
  <c r="E8" i="1" s="1"/>
  <c r="C32" i="3"/>
  <c r="D12" i="1" s="1"/>
  <c r="C28" i="3"/>
  <c r="D11" i="1" s="1"/>
  <c r="C21" i="3"/>
  <c r="D10" i="1" s="1"/>
  <c r="C15" i="3"/>
  <c r="D9" i="1" s="1"/>
  <c r="C8" i="3"/>
  <c r="D8" i="1" s="1"/>
  <c r="F7" i="1"/>
  <c r="F23" i="1" s="1"/>
  <c r="E7" i="1"/>
  <c r="B33" i="3"/>
  <c r="B6" i="6"/>
  <c r="F11" i="2"/>
  <c r="G7" i="1" s="1"/>
  <c r="E11" i="2"/>
  <c r="D11" i="2"/>
  <c r="C11" i="2"/>
  <c r="D7" i="1" s="1"/>
  <c r="D23" i="1" s="1"/>
  <c r="B11" i="2"/>
  <c r="C22" i="1"/>
  <c r="B9" i="6" s="1"/>
  <c r="C21" i="1"/>
  <c r="C20" i="1"/>
  <c r="B22" i="5" s="1"/>
  <c r="C19" i="1"/>
  <c r="B18" i="5" s="1"/>
  <c r="C18" i="1"/>
  <c r="B13" i="5" s="1"/>
  <c r="C17" i="1"/>
  <c r="B8" i="5" s="1"/>
  <c r="C16" i="1"/>
  <c r="B18" i="4" s="1"/>
  <c r="C15" i="1"/>
  <c r="B14" i="4" s="1"/>
  <c r="C14" i="1"/>
  <c r="B9" i="4" s="1"/>
  <c r="C13" i="1"/>
  <c r="C12" i="1"/>
  <c r="B32" i="3" s="1"/>
  <c r="C11" i="1"/>
  <c r="B28" i="3" s="1"/>
  <c r="C10" i="1"/>
  <c r="B21" i="3" s="1"/>
  <c r="C9" i="1"/>
  <c r="B15" i="3" s="1"/>
  <c r="C8" i="1"/>
  <c r="B8" i="3" s="1"/>
  <c r="C7" i="1"/>
  <c r="B23" i="1"/>
  <c r="B24" i="1" s="1"/>
  <c r="C37" i="3" l="1"/>
  <c r="C23" i="5"/>
  <c r="E23" i="1"/>
  <c r="B3" i="1" s="1"/>
  <c r="E37" i="3"/>
  <c r="E23" i="5"/>
  <c r="C28" i="1"/>
  <c r="B38" i="3" s="1"/>
  <c r="F37" i="3"/>
  <c r="F23" i="5"/>
  <c r="F19" i="4"/>
  <c r="D37" i="3"/>
  <c r="C19" i="4"/>
  <c r="D19" i="4"/>
  <c r="D23" i="5"/>
  <c r="E19" i="4"/>
  <c r="C29" i="1"/>
  <c r="B20" i="4" s="1"/>
  <c r="C23" i="1"/>
  <c r="C30" i="1"/>
  <c r="B24" i="5" s="1"/>
  <c r="B37" i="3"/>
  <c r="C31" i="1"/>
  <c r="B11" i="6" s="1"/>
  <c r="C27" i="1"/>
  <c r="B12" i="2"/>
  <c r="B10" i="6"/>
  <c r="B19" i="4"/>
  <c r="B23" i="5"/>
  <c r="C32" i="1" l="1"/>
  <c r="C56" i="7" l="1"/>
  <c r="C68" i="7"/>
  <c r="C76" i="7"/>
  <c r="C37" i="7"/>
  <c r="C86" i="7"/>
  <c r="C101" i="7"/>
  <c r="C47" i="7"/>
  <c r="C109" i="7"/>
  <c r="C121" i="7"/>
  <c r="C4" i="7"/>
  <c r="C126" i="7"/>
  <c r="C20" i="7"/>
  <c r="C133" i="7"/>
  <c r="C31" i="7"/>
  <c r="A18" i="23"/>
</calcChain>
</file>

<file path=xl/sharedStrings.xml><?xml version="1.0" encoding="utf-8"?>
<sst xmlns="http://schemas.openxmlformats.org/spreadsheetml/2006/main" count="609" uniqueCount="515">
  <si>
    <t>Actual Wedding Budget</t>
  </si>
  <si>
    <t>Actual Wedding Cost</t>
  </si>
  <si>
    <t>Budget Breakdown</t>
  </si>
  <si>
    <t>Attire</t>
  </si>
  <si>
    <t>Category</t>
  </si>
  <si>
    <t>Typical Percentage</t>
  </si>
  <si>
    <t>Beauty</t>
  </si>
  <si>
    <t xml:space="preserve">Cake </t>
  </si>
  <si>
    <t>Ceremony</t>
  </si>
  <si>
    <t>Venue</t>
  </si>
  <si>
    <t>Food</t>
  </si>
  <si>
    <t>Drinks</t>
  </si>
  <si>
    <t>Décor and Flowers</t>
  </si>
  <si>
    <t>Favors and Gifts</t>
  </si>
  <si>
    <t>Invitations and Stationery</t>
  </si>
  <si>
    <t>Music</t>
  </si>
  <si>
    <t>Photos and Video</t>
  </si>
  <si>
    <t>Transportation</t>
  </si>
  <si>
    <t>Wedding Rings</t>
  </si>
  <si>
    <t>Unexpected / Extra Fees</t>
  </si>
  <si>
    <t>Planner / Coordinator</t>
  </si>
  <si>
    <t>Item</t>
  </si>
  <si>
    <t>Total Actual Cost</t>
  </si>
  <si>
    <t>Deposit Amount Paid</t>
  </si>
  <si>
    <t>Balance Due</t>
  </si>
  <si>
    <t>Final Payment Due Date</t>
  </si>
  <si>
    <t>Notes</t>
  </si>
  <si>
    <t>Actual Cost</t>
  </si>
  <si>
    <t>Save the Date</t>
  </si>
  <si>
    <t xml:space="preserve">Other </t>
  </si>
  <si>
    <t>Postage</t>
  </si>
  <si>
    <t>Invitations (engagement party, wedding, reharsal dinner)</t>
  </si>
  <si>
    <t>Envelopes</t>
  </si>
  <si>
    <t>Place cards</t>
  </si>
  <si>
    <t>Menu cards</t>
  </si>
  <si>
    <t>Thank you cards</t>
  </si>
  <si>
    <t xml:space="preserve">Programs </t>
  </si>
  <si>
    <t>Total</t>
  </si>
  <si>
    <t>This is the total according to the budget you set and the percentage you wanted to devote to this category (see the budget tab to make changes)</t>
  </si>
  <si>
    <t>Venue and Food</t>
  </si>
  <si>
    <t>Attire and Beauty</t>
  </si>
  <si>
    <t>Ceremony, Favors and Photos</t>
  </si>
  <si>
    <t>Unexpected and Planner</t>
  </si>
  <si>
    <t>Subtotals</t>
  </si>
  <si>
    <t>Stationery</t>
  </si>
  <si>
    <t>Bridal shower outfit</t>
  </si>
  <si>
    <t>Wedding dress and veil</t>
  </si>
  <si>
    <t>Wedding shoes</t>
  </si>
  <si>
    <t>Engagement party outfit</t>
  </si>
  <si>
    <t>Accessories</t>
  </si>
  <si>
    <t>Hair</t>
  </si>
  <si>
    <t>Makeup</t>
  </si>
  <si>
    <t>Ceremony venue</t>
  </si>
  <si>
    <t>Officiant fee</t>
  </si>
  <si>
    <t>Marriage license</t>
  </si>
  <si>
    <t>Extras (flower girl basket, ring pillow, etc)</t>
  </si>
  <si>
    <t>Alcoholic beverages</t>
  </si>
  <si>
    <t>Non alcoholic bevereges</t>
  </si>
  <si>
    <t>Coffee / Tea</t>
  </si>
  <si>
    <t>Tips for bartenders</t>
  </si>
  <si>
    <t>Wedding favors</t>
  </si>
  <si>
    <t>Wedding party gifts</t>
  </si>
  <si>
    <t>Wedding party outfits</t>
  </si>
  <si>
    <t>Welcome baskets for out of town guests</t>
  </si>
  <si>
    <t>Bouquets for bride and bridesmaids</t>
  </si>
  <si>
    <t>Flowers for the ceremony</t>
  </si>
  <si>
    <t>Flowers for the tables</t>
  </si>
  <si>
    <t>Delivery fees (if not included)</t>
  </si>
  <si>
    <t>Décor</t>
  </si>
  <si>
    <t>Rehearsal dinner</t>
  </si>
  <si>
    <t>Food for reception</t>
  </si>
  <si>
    <t>Tips for service</t>
  </si>
  <si>
    <t>Rental (Tables, chairs, linen, etc)</t>
  </si>
  <si>
    <t>Rental (plates, cutlery)</t>
  </si>
  <si>
    <t>Rental (Cups and glasses)</t>
  </si>
  <si>
    <t>Sound system</t>
  </si>
  <si>
    <t>Photo booth</t>
  </si>
  <si>
    <t>Transportation to ceremony and reception</t>
  </si>
  <si>
    <t>Tip for driver</t>
  </si>
  <si>
    <t>Parking</t>
  </si>
  <si>
    <t>Insurance</t>
  </si>
  <si>
    <t>Overtime fees</t>
  </si>
  <si>
    <t>Venue (reception)</t>
  </si>
  <si>
    <t>Ceremony music</t>
  </si>
  <si>
    <t>Photographer</t>
  </si>
  <si>
    <t>Videographer</t>
  </si>
  <si>
    <t>Other fees (such as security, service, taxes, insurance, etc)</t>
  </si>
  <si>
    <t>Lighting</t>
  </si>
  <si>
    <t>Musicians, band and/or DJ</t>
  </si>
  <si>
    <t>Body treatments (hair removal, man-pedi, facial)</t>
  </si>
  <si>
    <t>Subtotal</t>
  </si>
  <si>
    <t>Cake</t>
  </si>
  <si>
    <t>Bride</t>
  </si>
  <si>
    <t>Groom</t>
  </si>
  <si>
    <t>Initial Target Estimate</t>
  </si>
  <si>
    <t>Initial Target Wedding Budget</t>
  </si>
  <si>
    <t>Enter Wedding Date -&gt;</t>
  </si>
  <si>
    <r>
      <rPr>
        <b/>
        <sz val="36"/>
        <color rgb="FF231F20"/>
        <rFont val="Century Gothic"/>
        <family val="2"/>
      </rPr>
      <t>Wedding Checklist</t>
    </r>
  </si>
  <si>
    <r>
      <rPr>
        <b/>
        <sz val="12"/>
        <color rgb="FF231F20"/>
        <rFont val="Century Gothic"/>
        <family val="2"/>
      </rPr>
      <t>Up to 12 months before</t>
    </r>
  </si>
  <si>
    <r>
      <rPr>
        <sz val="12"/>
        <color rgb="FF231F20"/>
        <rFont val="Century Gothic"/>
        <family val="2"/>
      </rPr>
      <t>Set a date</t>
    </r>
  </si>
  <si>
    <r>
      <rPr>
        <sz val="12"/>
        <color rgb="FF231F20"/>
        <rFont val="Century Gothic"/>
        <family val="2"/>
      </rPr>
      <t>Get inspiration and ideas (see Pinterest and inspiration board)</t>
    </r>
  </si>
  <si>
    <r>
      <rPr>
        <sz val="12"/>
        <color rgb="FF231F20"/>
        <rFont val="Century Gothic"/>
        <family val="2"/>
      </rPr>
      <t>Decide on a wedding style</t>
    </r>
  </si>
  <si>
    <r>
      <rPr>
        <sz val="12"/>
        <color rgb="FF231F20"/>
        <rFont val="Century Gothic"/>
        <family val="2"/>
      </rPr>
      <t>Set priorities</t>
    </r>
  </si>
  <si>
    <r>
      <rPr>
        <sz val="12"/>
        <color rgb="FF231F20"/>
        <rFont val="Century Gothic"/>
        <family val="2"/>
      </rPr>
      <t>Set budget</t>
    </r>
  </si>
  <si>
    <r>
      <rPr>
        <sz val="12"/>
        <color rgb="FF231F20"/>
        <rFont val="Century Gothic"/>
        <family val="2"/>
      </rPr>
      <t>Choose wedding party</t>
    </r>
  </si>
  <si>
    <r>
      <rPr>
        <sz val="12"/>
        <color rgb="FF231F20"/>
        <rFont val="Century Gothic"/>
        <family val="2"/>
      </rPr>
      <t>Find a venue for ceremony and reception</t>
    </r>
  </si>
  <si>
    <r>
      <rPr>
        <sz val="12"/>
        <color rgb="FF231F20"/>
        <rFont val="Century Gothic"/>
        <family val="2"/>
      </rPr>
      <t>Find a wedding planner</t>
    </r>
  </si>
  <si>
    <r>
      <rPr>
        <sz val="12"/>
        <color rgb="FF231F20"/>
        <rFont val="Century Gothic"/>
        <family val="2"/>
      </rPr>
      <t>Find a photographer</t>
    </r>
  </si>
  <si>
    <r>
      <rPr>
        <sz val="12"/>
        <color rgb="FF231F20"/>
        <rFont val="Century Gothic"/>
        <family val="2"/>
      </rPr>
      <t>Find a caterer</t>
    </r>
  </si>
  <si>
    <r>
      <rPr>
        <sz val="12"/>
        <color rgb="FF231F20"/>
        <rFont val="Century Gothic"/>
        <family val="2"/>
      </rPr>
      <t>Find a florist</t>
    </r>
  </si>
  <si>
    <r>
      <rPr>
        <sz val="12"/>
        <color rgb="FF231F20"/>
        <rFont val="Century Gothic"/>
        <family val="2"/>
      </rPr>
      <t>Find a musician</t>
    </r>
  </si>
  <si>
    <r>
      <rPr>
        <sz val="12"/>
        <color rgb="FF231F20"/>
        <rFont val="Century Gothic"/>
        <family val="2"/>
      </rPr>
      <t>Find a wedding dress</t>
    </r>
  </si>
  <si>
    <r>
      <rPr>
        <sz val="12"/>
        <color rgb="FF231F20"/>
        <rFont val="Century Gothic"/>
        <family val="2"/>
      </rPr>
      <t>Order save the dates</t>
    </r>
  </si>
  <si>
    <r>
      <rPr>
        <b/>
        <sz val="12"/>
        <rFont val="Century Gothic"/>
        <family val="2"/>
      </rPr>
      <t>10 – 11 months before</t>
    </r>
  </si>
  <si>
    <r>
      <rPr>
        <sz val="12"/>
        <rFont val="Century Gothic"/>
        <family val="2"/>
      </rPr>
      <t>Start looking for dresses and accessories for bride and bridal party</t>
    </r>
  </si>
  <si>
    <r>
      <rPr>
        <sz val="12"/>
        <rFont val="Century Gothic"/>
        <family val="2"/>
      </rPr>
      <t xml:space="preserve">Reserve </t>
    </r>
    <r>
      <rPr>
        <sz val="12"/>
        <color rgb="FF231F20"/>
        <rFont val="Century Gothic"/>
        <family val="2"/>
      </rPr>
      <t>a venue for ceremony and reception</t>
    </r>
  </si>
  <si>
    <r>
      <rPr>
        <sz val="12"/>
        <color rgb="FF231F20"/>
        <rFont val="Century Gothic"/>
        <family val="2"/>
      </rPr>
      <t>Book a photographer</t>
    </r>
  </si>
  <si>
    <r>
      <rPr>
        <sz val="12"/>
        <color rgb="FF231F20"/>
        <rFont val="Century Gothic"/>
        <family val="2"/>
      </rPr>
      <t>Book a DJ/band</t>
    </r>
  </si>
  <si>
    <r>
      <rPr>
        <sz val="12"/>
        <rFont val="Century Gothic"/>
        <family val="2"/>
      </rPr>
      <t>Book a florist</t>
    </r>
  </si>
  <si>
    <r>
      <rPr>
        <sz val="12"/>
        <color rgb="FF231F20"/>
        <rFont val="Century Gothic"/>
        <family val="2"/>
      </rPr>
      <t>Book a wedding planner</t>
    </r>
  </si>
  <si>
    <r>
      <rPr>
        <sz val="12"/>
        <color rgb="FF231F20"/>
        <rFont val="Century Gothic"/>
        <family val="2"/>
      </rPr>
      <t>Book a caterer</t>
    </r>
  </si>
  <si>
    <r>
      <rPr>
        <sz val="12"/>
        <color rgb="FF231F20"/>
        <rFont val="Century Gothic"/>
        <family val="2"/>
      </rPr>
      <t>Decide on décor</t>
    </r>
  </si>
  <si>
    <r>
      <rPr>
        <sz val="12"/>
        <color rgb="FF231F20"/>
        <rFont val="Century Gothic"/>
        <family val="2"/>
      </rPr>
      <t>Start making a guest list</t>
    </r>
  </si>
  <si>
    <r>
      <rPr>
        <b/>
        <sz val="12"/>
        <color rgb="FF231F20"/>
        <rFont val="Century Gothic"/>
        <family val="2"/>
      </rPr>
      <t>9 - 10 months before</t>
    </r>
  </si>
  <si>
    <r>
      <rPr>
        <sz val="12"/>
        <color rgb="FF231F20"/>
        <rFont val="Century Gothic"/>
        <family val="2"/>
      </rPr>
      <t>Plan a honeymoon</t>
    </r>
  </si>
  <si>
    <r>
      <rPr>
        <sz val="12"/>
        <color rgb="FF231F20"/>
        <rFont val="Century Gothic"/>
        <family val="2"/>
      </rPr>
      <t>Start looking for invitations and stationery (wedding invitations, menu cards, thank you notes)</t>
    </r>
  </si>
  <si>
    <r>
      <rPr>
        <sz val="12"/>
        <color rgb="FF231F20"/>
        <rFont val="Century Gothic"/>
        <family val="2"/>
      </rPr>
      <t>Start looking for favors</t>
    </r>
  </si>
  <si>
    <r>
      <rPr>
        <sz val="12"/>
        <rFont val="Century Gothic"/>
        <family val="2"/>
      </rPr>
      <t>Choose dresses and accessories for bride and bridal party</t>
    </r>
  </si>
  <si>
    <r>
      <rPr>
        <b/>
        <sz val="12"/>
        <color rgb="FF231F20"/>
        <rFont val="Century Gothic"/>
        <family val="2"/>
      </rPr>
      <t>7 – 8 months before</t>
    </r>
  </si>
  <si>
    <r>
      <rPr>
        <sz val="12"/>
        <color rgb="FF231F20"/>
        <rFont val="Century Gothic"/>
        <family val="2"/>
      </rPr>
      <t>Find two hotels for guests coming from out of town</t>
    </r>
  </si>
  <si>
    <r>
      <rPr>
        <sz val="12"/>
        <color rgb="FF231F20"/>
        <rFont val="Century Gothic"/>
        <family val="2"/>
      </rPr>
      <t>Create gift registries</t>
    </r>
  </si>
  <si>
    <r>
      <rPr>
        <sz val="12"/>
        <color rgb="FF231F20"/>
        <rFont val="Century Gothic"/>
        <family val="2"/>
      </rPr>
      <t>Start deciding on hairstyle and makeup style</t>
    </r>
  </si>
  <si>
    <r>
      <rPr>
        <sz val="12"/>
        <color rgb="FF231F20"/>
        <rFont val="Century Gothic"/>
        <family val="2"/>
      </rPr>
      <t>Book an officiant</t>
    </r>
  </si>
  <si>
    <r>
      <rPr>
        <sz val="12"/>
        <color rgb="FF231F20"/>
        <rFont val="Century Gothic"/>
        <family val="2"/>
      </rPr>
      <t>Reserve tables, chairs, linens, and anything else the caterer is not taking care of</t>
    </r>
  </si>
  <si>
    <r>
      <rPr>
        <sz val="12"/>
        <color rgb="FF231F20"/>
        <rFont val="Century Gothic"/>
        <family val="2"/>
      </rPr>
      <t>Reserve décor</t>
    </r>
  </si>
  <si>
    <r>
      <rPr>
        <sz val="12"/>
        <color rgb="FF231F20"/>
        <rFont val="Century Gothic"/>
        <family val="2"/>
      </rPr>
      <t>Choose cake</t>
    </r>
  </si>
  <si>
    <r>
      <rPr>
        <sz val="12"/>
        <color rgb="FF231F20"/>
        <rFont val="Century Gothic"/>
        <family val="2"/>
      </rPr>
      <t>Decide on menu</t>
    </r>
  </si>
  <si>
    <r>
      <rPr>
        <b/>
        <sz val="12"/>
        <color rgb="FF231F20"/>
        <rFont val="Century Gothic"/>
        <family val="2"/>
      </rPr>
      <t>6 – 7 months before</t>
    </r>
  </si>
  <si>
    <r>
      <rPr>
        <sz val="12"/>
        <color rgb="FF231F20"/>
        <rFont val="Century Gothic"/>
        <family val="2"/>
      </rPr>
      <t>Meet with officiant</t>
    </r>
  </si>
  <si>
    <r>
      <rPr>
        <sz val="12"/>
        <color rgb="FF231F20"/>
        <rFont val="Century Gothic"/>
        <family val="2"/>
      </rPr>
      <t>Book cake</t>
    </r>
  </si>
  <si>
    <r>
      <rPr>
        <sz val="12"/>
        <color rgb="FF231F20"/>
        <rFont val="Century Gothic"/>
        <family val="2"/>
      </rPr>
      <t>Schedule tastings</t>
    </r>
  </si>
  <si>
    <r>
      <rPr>
        <sz val="12"/>
        <color rgb="FF231F20"/>
        <rFont val="Century Gothic"/>
        <family val="2"/>
      </rPr>
      <t>Decide on outfits for groomsmen</t>
    </r>
  </si>
  <si>
    <r>
      <rPr>
        <sz val="12"/>
        <color rgb="FF231F20"/>
        <rFont val="Century Gothic"/>
        <family val="2"/>
      </rPr>
      <t>Book a florist</t>
    </r>
  </si>
  <si>
    <r>
      <rPr>
        <sz val="12"/>
        <color rgb="FF231F20"/>
        <rFont val="Century Gothic"/>
        <family val="2"/>
      </rPr>
      <t>Book a musician</t>
    </r>
  </si>
  <si>
    <r>
      <rPr>
        <sz val="12"/>
        <color rgb="FF231F20"/>
        <rFont val="Century Gothic"/>
        <family val="2"/>
      </rPr>
      <t>Finalize a guest list</t>
    </r>
  </si>
  <si>
    <r>
      <rPr>
        <b/>
        <sz val="12"/>
        <rFont val="Century Gothic"/>
        <family val="2"/>
      </rPr>
      <t>4 – 5 months before</t>
    </r>
  </si>
  <si>
    <r>
      <rPr>
        <sz val="12"/>
        <rFont val="Century Gothic"/>
        <family val="2"/>
      </rPr>
      <t>Choose flowers for reception, party, attendants, etc.</t>
    </r>
  </si>
  <si>
    <r>
      <rPr>
        <sz val="12"/>
        <rFont val="Century Gothic"/>
        <family val="2"/>
      </rPr>
      <t>Order wedding cake</t>
    </r>
  </si>
  <si>
    <r>
      <rPr>
        <sz val="12"/>
        <rFont val="Century Gothic"/>
        <family val="2"/>
      </rPr>
      <t>Schedule dress fittings</t>
    </r>
  </si>
  <si>
    <r>
      <rPr>
        <sz val="12"/>
        <rFont val="Century Gothic"/>
        <family val="2"/>
      </rPr>
      <t>Book honeymoon flights and hotels</t>
    </r>
  </si>
  <si>
    <r>
      <rPr>
        <sz val="12"/>
        <rFont val="Century Gothic"/>
        <family val="2"/>
      </rPr>
      <t>Book room for wedding night</t>
    </r>
  </si>
  <si>
    <r>
      <rPr>
        <sz val="12"/>
        <color rgb="FF231F20"/>
        <rFont val="Century Gothic"/>
        <family val="2"/>
      </rPr>
      <t>Finalize a rehearsal dinner guest list</t>
    </r>
  </si>
  <si>
    <r>
      <rPr>
        <sz val="12"/>
        <color rgb="FF231F20"/>
        <rFont val="Century Gothic"/>
        <family val="2"/>
      </rPr>
      <t>Purchase or rent toasting flutes and serving pieces</t>
    </r>
  </si>
  <si>
    <r>
      <rPr>
        <sz val="12"/>
        <color rgb="FF231F20"/>
        <rFont val="Century Gothic"/>
        <family val="2"/>
      </rPr>
      <t>Purchase or make a guest book</t>
    </r>
  </si>
  <si>
    <r>
      <rPr>
        <sz val="12"/>
        <color rgb="FF231F20"/>
        <rFont val="Century Gothic"/>
        <family val="2"/>
      </rPr>
      <t>Order a flower basket</t>
    </r>
  </si>
  <si>
    <r>
      <rPr>
        <sz val="12"/>
        <color rgb="FF231F20"/>
        <rFont val="Century Gothic"/>
        <family val="2"/>
      </rPr>
      <t>Buy a ring bearer pillow</t>
    </r>
  </si>
  <si>
    <r>
      <rPr>
        <b/>
        <sz val="12"/>
        <rFont val="Century Gothic"/>
        <family val="2"/>
      </rPr>
      <t>3 – 4 months before</t>
    </r>
  </si>
  <si>
    <r>
      <rPr>
        <sz val="12"/>
        <rFont val="Century Gothic"/>
        <family val="2"/>
      </rPr>
      <t>Prepare playlists for DJ/band</t>
    </r>
  </si>
  <si>
    <r>
      <rPr>
        <sz val="12"/>
        <rFont val="Century Gothic"/>
        <family val="2"/>
      </rPr>
      <t>Book rehearsal dinner venue</t>
    </r>
  </si>
  <si>
    <r>
      <rPr>
        <sz val="12"/>
        <rFont val="Century Gothic"/>
        <family val="2"/>
      </rPr>
      <t>Finalize reception menu</t>
    </r>
  </si>
  <si>
    <r>
      <rPr>
        <sz val="12"/>
        <rFont val="Century Gothic"/>
        <family val="2"/>
      </rPr>
      <t>Order menu cards</t>
    </r>
  </si>
  <si>
    <r>
      <rPr>
        <sz val="12"/>
        <rFont val="Century Gothic"/>
        <family val="2"/>
      </rPr>
      <t>Order wedding favors</t>
    </r>
  </si>
  <si>
    <r>
      <rPr>
        <sz val="12"/>
        <rFont val="Century Gothic"/>
        <family val="2"/>
      </rPr>
      <t>Order rehearsal dinner invitations</t>
    </r>
  </si>
  <si>
    <r>
      <rPr>
        <b/>
        <sz val="12"/>
        <rFont val="Century Gothic"/>
        <family val="2"/>
      </rPr>
      <t>3 months before</t>
    </r>
  </si>
  <si>
    <r>
      <rPr>
        <sz val="12"/>
        <rFont val="Century Gothic"/>
        <family val="2"/>
      </rPr>
      <t>Finalize honeymoon plans</t>
    </r>
  </si>
  <si>
    <r>
      <rPr>
        <sz val="12"/>
        <rFont val="Century Gothic"/>
        <family val="2"/>
      </rPr>
      <t>Ensure passport is valid if honeymoon is abroad</t>
    </r>
  </si>
  <si>
    <r>
      <rPr>
        <sz val="12"/>
        <rFont val="Century Gothic"/>
        <family val="2"/>
      </rPr>
      <t>Plan ceremony</t>
    </r>
  </si>
  <si>
    <r>
      <rPr>
        <sz val="12"/>
        <rFont val="Century Gothic"/>
        <family val="2"/>
      </rPr>
      <t>Plan reception seating</t>
    </r>
  </si>
  <si>
    <r>
      <rPr>
        <sz val="12"/>
        <rFont val="Century Gothic"/>
        <family val="2"/>
      </rPr>
      <t>Experiments with hair to decide on hairstyle</t>
    </r>
  </si>
  <si>
    <r>
      <rPr>
        <sz val="12"/>
        <rFont val="Century Gothic"/>
        <family val="2"/>
      </rPr>
      <t>Create RSVP list</t>
    </r>
  </si>
  <si>
    <r>
      <rPr>
        <sz val="12"/>
        <rFont val="Century Gothic"/>
        <family val="2"/>
      </rPr>
      <t>Book spa and beauty treatments for you and your bridal party for week before</t>
    </r>
  </si>
  <si>
    <r>
      <rPr>
        <sz val="12"/>
        <rFont val="Century Gothic"/>
        <family val="2"/>
      </rPr>
      <t>Book mani/pedi/massage for day before</t>
    </r>
  </si>
  <si>
    <r>
      <rPr>
        <b/>
        <sz val="12"/>
        <rFont val="Century Gothic"/>
        <family val="2"/>
      </rPr>
      <t>2 months before</t>
    </r>
  </si>
  <si>
    <r>
      <rPr>
        <sz val="12"/>
        <rFont val="Century Gothic"/>
        <family val="2"/>
      </rPr>
      <t>Send wedding invitations</t>
    </r>
  </si>
  <si>
    <r>
      <rPr>
        <sz val="12"/>
        <rFont val="Century Gothic"/>
        <family val="2"/>
      </rPr>
      <t>Update RSVP list</t>
    </r>
  </si>
  <si>
    <r>
      <rPr>
        <sz val="12"/>
        <rFont val="Century Gothic"/>
        <family val="2"/>
      </rPr>
      <t>Begin writing wedding vows</t>
    </r>
  </si>
  <si>
    <r>
      <rPr>
        <sz val="12"/>
        <color rgb="FF231F20"/>
        <rFont val="Century Gothic"/>
        <family val="2"/>
      </rPr>
      <t>Meet with officiant to plan the ceremony</t>
    </r>
  </si>
  <si>
    <r>
      <rPr>
        <sz val="12"/>
        <rFont val="Century Gothic"/>
        <family val="2"/>
      </rPr>
      <t>Apply for marriage license</t>
    </r>
  </si>
  <si>
    <r>
      <rPr>
        <sz val="12"/>
        <rFont val="Century Gothic"/>
        <family val="2"/>
      </rPr>
      <t>Finalize fittings for wedding dress and wedding party</t>
    </r>
  </si>
  <si>
    <r>
      <rPr>
        <sz val="12"/>
        <rFont val="Century Gothic"/>
        <family val="2"/>
      </rPr>
      <t>Finalize seating</t>
    </r>
  </si>
  <si>
    <r>
      <rPr>
        <sz val="12"/>
        <rFont val="Century Gothic"/>
        <family val="2"/>
      </rPr>
      <t>Finalize playlists with DJ/band</t>
    </r>
  </si>
  <si>
    <r>
      <rPr>
        <sz val="12"/>
        <rFont val="Century Gothic"/>
        <family val="2"/>
      </rPr>
      <t>Create a wedding day schedule and send to wedding party, vendors and officiant</t>
    </r>
  </si>
  <si>
    <r>
      <rPr>
        <sz val="12"/>
        <rFont val="Century Gothic"/>
        <family val="2"/>
      </rPr>
      <t>Get "Something Old, New, Borrowed, Blue"</t>
    </r>
  </si>
  <si>
    <r>
      <rPr>
        <sz val="12"/>
        <rFont val="Century Gothic"/>
        <family val="2"/>
      </rPr>
      <t>Order transportation for wedding day</t>
    </r>
  </si>
  <si>
    <r>
      <rPr>
        <sz val="12"/>
        <rFont val="Century Gothic"/>
        <family val="2"/>
      </rPr>
      <t>Pick up wedding rings</t>
    </r>
  </si>
  <si>
    <r>
      <rPr>
        <sz val="12"/>
        <rFont val="Century Gothic"/>
        <family val="2"/>
      </rPr>
      <t>Buy shoes and undergarments</t>
    </r>
  </si>
  <si>
    <r>
      <rPr>
        <b/>
        <sz val="12"/>
        <rFont val="Century Gothic"/>
        <family val="2"/>
      </rPr>
      <t>1 month before</t>
    </r>
  </si>
  <si>
    <r>
      <rPr>
        <sz val="12"/>
        <rFont val="Century Gothic"/>
        <family val="2"/>
      </rPr>
      <t>Give a copy of your honeymoon itinerary to someone at home</t>
    </r>
  </si>
  <si>
    <r>
      <rPr>
        <sz val="12"/>
        <rFont val="Century Gothic"/>
        <family val="2"/>
      </rPr>
      <t>Call vendors to confirm date, time and location</t>
    </r>
  </si>
  <si>
    <r>
      <rPr>
        <sz val="12"/>
        <rFont val="Century Gothic"/>
        <family val="2"/>
      </rPr>
      <t>Confirm honeymoon reservations</t>
    </r>
  </si>
  <si>
    <r>
      <rPr>
        <sz val="12"/>
        <rFont val="Century Gothic"/>
        <family val="2"/>
      </rPr>
      <t>Pick up marriage license</t>
    </r>
  </si>
  <si>
    <r>
      <rPr>
        <sz val="12"/>
        <rFont val="Century Gothic"/>
        <family val="2"/>
      </rPr>
      <t>Update registries</t>
    </r>
  </si>
  <si>
    <r>
      <rPr>
        <sz val="12"/>
        <rFont val="Century Gothic"/>
        <family val="2"/>
      </rPr>
      <t>Delegate someone to return all rentals</t>
    </r>
  </si>
  <si>
    <r>
      <rPr>
        <b/>
        <sz val="12"/>
        <rFont val="Century Gothic"/>
        <family val="2"/>
      </rPr>
      <t>2 weeks before</t>
    </r>
  </si>
  <si>
    <r>
      <rPr>
        <sz val="12"/>
        <rFont val="Century Gothic"/>
        <family val="2"/>
      </rPr>
      <t>Pack for honeymoon</t>
    </r>
  </si>
  <si>
    <r>
      <rPr>
        <sz val="12"/>
        <rFont val="Century Gothic"/>
        <family val="2"/>
      </rPr>
      <t>Final dress fitting</t>
    </r>
  </si>
  <si>
    <r>
      <rPr>
        <sz val="12"/>
        <rFont val="Century Gothic"/>
        <family val="2"/>
      </rPr>
      <t>Follow up with guests who have not RSVP'd</t>
    </r>
  </si>
  <si>
    <r>
      <rPr>
        <sz val="12"/>
        <rFont val="Century Gothic"/>
        <family val="2"/>
      </rPr>
      <t>Give caterer the final count</t>
    </r>
  </si>
  <si>
    <r>
      <rPr>
        <sz val="12"/>
        <rFont val="Century Gothic"/>
        <family val="2"/>
      </rPr>
      <t>Prepare wedding day emergency kit</t>
    </r>
  </si>
  <si>
    <r>
      <rPr>
        <sz val="12"/>
        <rFont val="Century Gothic"/>
        <family val="2"/>
      </rPr>
      <t>Break in wedding shoes</t>
    </r>
  </si>
  <si>
    <r>
      <rPr>
        <sz val="12"/>
        <rFont val="Century Gothic"/>
        <family val="2"/>
      </rPr>
      <t>Send playlists to DJ/band</t>
    </r>
  </si>
  <si>
    <r>
      <rPr>
        <sz val="12"/>
        <rFont val="Century Gothic"/>
        <family val="2"/>
      </rPr>
      <t>Prepare payments for vendors</t>
    </r>
  </si>
  <si>
    <r>
      <rPr>
        <sz val="12"/>
        <rFont val="Century Gothic"/>
        <family val="2"/>
      </rPr>
      <t>Prepare cash tips for service providers</t>
    </r>
  </si>
  <si>
    <r>
      <rPr>
        <sz val="12"/>
        <rFont val="Century Gothic"/>
        <family val="2"/>
      </rPr>
      <t>Meet with photographer to discuss requests</t>
    </r>
  </si>
  <si>
    <r>
      <rPr>
        <b/>
        <sz val="12"/>
        <rFont val="Century Gothic"/>
        <family val="2"/>
      </rPr>
      <t>1 week before</t>
    </r>
  </si>
  <si>
    <r>
      <rPr>
        <sz val="12"/>
        <rFont val="Century Gothic"/>
        <family val="2"/>
      </rPr>
      <t>Get haircut and color</t>
    </r>
  </si>
  <si>
    <r>
      <rPr>
        <sz val="12"/>
        <rFont val="Century Gothic"/>
        <family val="2"/>
      </rPr>
      <t>Prepare all wedding clothes</t>
    </r>
  </si>
  <si>
    <r>
      <rPr>
        <sz val="12"/>
        <rFont val="Century Gothic"/>
        <family val="2"/>
      </rPr>
      <t>Get spa and beauty treatments for you and your bridal party</t>
    </r>
  </si>
  <si>
    <r>
      <rPr>
        <b/>
        <sz val="12"/>
        <rFont val="Century Gothic"/>
        <family val="2"/>
      </rPr>
      <t>The day before</t>
    </r>
  </si>
  <si>
    <r>
      <rPr>
        <sz val="12"/>
        <rFont val="Century Gothic"/>
        <family val="2"/>
      </rPr>
      <t>Get a mani/pedi/massage</t>
    </r>
  </si>
  <si>
    <r>
      <rPr>
        <sz val="12"/>
        <rFont val="Century Gothic"/>
        <family val="2"/>
      </rPr>
      <t>Attend wedding rehearsal</t>
    </r>
  </si>
  <si>
    <r>
      <rPr>
        <sz val="12"/>
        <rFont val="Century Gothic"/>
        <family val="2"/>
      </rPr>
      <t>Wedding day</t>
    </r>
  </si>
  <si>
    <r>
      <rPr>
        <sz val="12"/>
        <rFont val="Century Gothic"/>
        <family val="2"/>
      </rPr>
      <t>Eat a good breakfast</t>
    </r>
  </si>
  <si>
    <r>
      <rPr>
        <sz val="12"/>
        <rFont val="Century Gothic"/>
        <family val="2"/>
      </rPr>
      <t>Give wedding rings to the best man</t>
    </r>
  </si>
  <si>
    <r>
      <rPr>
        <b/>
        <sz val="12"/>
        <rFont val="Century Gothic"/>
        <family val="2"/>
      </rPr>
      <t>After the wedding</t>
    </r>
  </si>
  <si>
    <r>
      <rPr>
        <sz val="12"/>
        <rFont val="Century Gothic"/>
        <family val="2"/>
      </rPr>
      <t>Return all rentals</t>
    </r>
  </si>
  <si>
    <r>
      <rPr>
        <sz val="12"/>
        <rFont val="Century Gothic"/>
        <family val="2"/>
      </rPr>
      <t>Get wedding dress cleaned</t>
    </r>
  </si>
  <si>
    <r>
      <rPr>
        <sz val="12"/>
        <rFont val="Century Gothic"/>
        <family val="2"/>
      </rPr>
      <t>Send out thank you cards</t>
    </r>
  </si>
  <si>
    <r>
      <rPr>
        <sz val="12"/>
        <rFont val="Century Gothic"/>
        <family val="2"/>
      </rPr>
      <t>Get photos and video</t>
    </r>
  </si>
  <si>
    <t>The Wedding Photographer Arrives</t>
  </si>
  <si>
    <t>Wedding party gets ready</t>
  </si>
  <si>
    <t>Bridem bridesmaids and the mother of the bride start hair and makeup.</t>
  </si>
  <si>
    <t>The bridesmaids and the mother of the bride should be dressed and ready.</t>
  </si>
  <si>
    <t>Bride gets dressed</t>
  </si>
  <si>
    <t>Bride's hair and makeup should be complete and bride then gets dressed.</t>
  </si>
  <si>
    <t>Photos</t>
  </si>
  <si>
    <t>The Wedding Photographer takes photos of the invitations, venue, rings, etc.</t>
  </si>
  <si>
    <t>Bridal portraits</t>
  </si>
  <si>
    <t>Photos of the bride.</t>
  </si>
  <si>
    <r>
      <rPr>
        <sz val="11"/>
        <rFont val="Century Gothic"/>
        <family val="2"/>
      </rPr>
      <t>Bride and Bridesmaids
photos</t>
    </r>
  </si>
  <si>
    <t>Bridesmaid photos and photos of the bridesmaids and the bride together</t>
  </si>
  <si>
    <t>The first look with photos</t>
  </si>
  <si>
    <t>Photos of the bride and groom together at your venue and at nearby locations if relevant</t>
  </si>
  <si>
    <t>Family Photos</t>
  </si>
  <si>
    <t>Photos of the Wedding Party and Family</t>
  </si>
  <si>
    <t>Guests arrive</t>
  </si>
  <si>
    <t>Allow some time for guests who are running late.</t>
  </si>
  <si>
    <t>Cocktail Hour</t>
  </si>
  <si>
    <r>
      <rPr>
        <sz val="11"/>
        <rFont val="Century Gothic"/>
        <family val="2"/>
      </rPr>
      <t xml:space="preserve">Serve drinks and </t>
    </r>
    <r>
      <rPr>
        <sz val="11"/>
        <color rgb="FF303030"/>
        <rFont val="Century Gothic"/>
        <family val="2"/>
      </rPr>
      <t xml:space="preserve">hors d’oeuvres
</t>
    </r>
    <r>
      <rPr>
        <sz val="11"/>
        <rFont val="Century Gothic"/>
        <family val="2"/>
      </rPr>
      <t>If you want sunset photos you can sneak out at this time.</t>
    </r>
  </si>
  <si>
    <t>Invitation to Dinner</t>
  </si>
  <si>
    <t>Invite guests to take their seats for dinner.</t>
  </si>
  <si>
    <t>Grand Entrance</t>
  </si>
  <si>
    <t>First Dance</t>
  </si>
  <si>
    <t>Either have only the first dance with the bride or groom</t>
  </si>
  <si>
    <t>Open Dance Floor</t>
  </si>
  <si>
    <t>Invite guests for a few songs before dinner.</t>
  </si>
  <si>
    <t>First course is served</t>
  </si>
  <si>
    <t>Dinner</t>
  </si>
  <si>
    <t>Welcome Toasts</t>
  </si>
  <si>
    <t>Thank everyone for attending and invite them to enjoy the meal.</t>
  </si>
  <si>
    <r>
      <rPr>
        <sz val="11"/>
        <color rgb="FF061929"/>
        <rFont val="Century Gothic"/>
        <family val="2"/>
      </rPr>
      <t>Main course is served</t>
    </r>
  </si>
  <si>
    <t>Wedding Party Toasts</t>
  </si>
  <si>
    <t>The maid of honor and best man toasts</t>
  </si>
  <si>
    <t>Parent Dances</t>
  </si>
  <si>
    <t>You might want to start the dancing with father-daughter and mother-son dances.</t>
  </si>
  <si>
    <t>Dancing</t>
  </si>
  <si>
    <t>Guests are invited to join the open dance floor.</t>
  </si>
  <si>
    <t>Cake cutting</t>
  </si>
  <si>
    <t>After the cake is cut you can serve dessert and coffee</t>
  </si>
  <si>
    <t>Last song</t>
  </si>
  <si>
    <t>This is the last song before the reception ends.</t>
  </si>
  <si>
    <t>Grand exit</t>
  </si>
  <si>
    <t>The "TableSelection" Worksheet will reflect the selections made in "RSVP_GuestList_TableSelection"</t>
  </si>
  <si>
    <t>Go to "RSVP_GuestList_TableSelection" worksheet and choose a table for each guest (1 upto 20).</t>
  </si>
  <si>
    <t>Make Sure RSVP Field is filled out once your guests have confirmed they will be attending. All the guests marked "YES" under attending will automatically be listed in the "RSVP_GuestList_TableSelection" worksheet.</t>
  </si>
  <si>
    <t>Keep updating the list once you send out invitations, once the guests RSVP, etc.</t>
  </si>
  <si>
    <t>Fill  out the "All_GuestsList" worksheet. Add the list of guests you plan to invite.</t>
  </si>
  <si>
    <t>Created by 101planners.com</t>
  </si>
  <si>
    <t>Bride/Groom</t>
  </si>
  <si>
    <t>Gift Received</t>
  </si>
  <si>
    <t>Thank you Card Sent</t>
  </si>
  <si>
    <t>Food preference</t>
  </si>
  <si>
    <t>Number Attending</t>
  </si>
  <si>
    <t>Number Invited</t>
  </si>
  <si>
    <t>RSVP</t>
  </si>
  <si>
    <t>Invitation Sent</t>
  </si>
  <si>
    <t>Last Name</t>
  </si>
  <si>
    <t>First Name</t>
  </si>
  <si>
    <t>Num.</t>
  </si>
  <si>
    <t>Select Table</t>
  </si>
  <si>
    <t>20-10</t>
  </si>
  <si>
    <t>20-9</t>
  </si>
  <si>
    <t>20-8</t>
  </si>
  <si>
    <t>20-7</t>
  </si>
  <si>
    <t>20-6</t>
  </si>
  <si>
    <t>20-5</t>
  </si>
  <si>
    <t>20-4</t>
  </si>
  <si>
    <t>20-3</t>
  </si>
  <si>
    <t>20-2</t>
  </si>
  <si>
    <t>20-1</t>
  </si>
  <si>
    <t>19-10</t>
  </si>
  <si>
    <t>19-9</t>
  </si>
  <si>
    <t>19-8</t>
  </si>
  <si>
    <t>19-7</t>
  </si>
  <si>
    <t>19-6</t>
  </si>
  <si>
    <t>19-5</t>
  </si>
  <si>
    <t>19-4</t>
  </si>
  <si>
    <t>19-3</t>
  </si>
  <si>
    <t>19-2</t>
  </si>
  <si>
    <t>19-1</t>
  </si>
  <si>
    <t>18-10</t>
  </si>
  <si>
    <t>18-9</t>
  </si>
  <si>
    <t>18-8</t>
  </si>
  <si>
    <t>18-7</t>
  </si>
  <si>
    <t>18-6</t>
  </si>
  <si>
    <t>18-5</t>
  </si>
  <si>
    <t>18-4</t>
  </si>
  <si>
    <t>18-3</t>
  </si>
  <si>
    <t>18-2</t>
  </si>
  <si>
    <t>18-1</t>
  </si>
  <si>
    <t>17-10</t>
  </si>
  <si>
    <t>17-9</t>
  </si>
  <si>
    <t>17-8</t>
  </si>
  <si>
    <t>17-7</t>
  </si>
  <si>
    <t>17-6</t>
  </si>
  <si>
    <t>17-5</t>
  </si>
  <si>
    <t>17-4</t>
  </si>
  <si>
    <t>17-3</t>
  </si>
  <si>
    <t>17-2</t>
  </si>
  <si>
    <t>17-1</t>
  </si>
  <si>
    <t>16-10</t>
  </si>
  <si>
    <t>16-9</t>
  </si>
  <si>
    <t>16-8</t>
  </si>
  <si>
    <t>16-7</t>
  </si>
  <si>
    <t>16-6</t>
  </si>
  <si>
    <t>16-5</t>
  </si>
  <si>
    <t>16-4</t>
  </si>
  <si>
    <t>16-3</t>
  </si>
  <si>
    <t>16-2</t>
  </si>
  <si>
    <t>16-1</t>
  </si>
  <si>
    <t>15-10</t>
  </si>
  <si>
    <t>15-9</t>
  </si>
  <si>
    <t>15-8</t>
  </si>
  <si>
    <t>15-7</t>
  </si>
  <si>
    <t>15-6</t>
  </si>
  <si>
    <t>15-5</t>
  </si>
  <si>
    <t>15-4</t>
  </si>
  <si>
    <t>15-3</t>
  </si>
  <si>
    <t>15-2</t>
  </si>
  <si>
    <t>15-1</t>
  </si>
  <si>
    <t>14-10</t>
  </si>
  <si>
    <t>14-9</t>
  </si>
  <si>
    <t>14-8</t>
  </si>
  <si>
    <t>14-7</t>
  </si>
  <si>
    <t>14-6</t>
  </si>
  <si>
    <t>14-5</t>
  </si>
  <si>
    <t>14-4</t>
  </si>
  <si>
    <t>14-3</t>
  </si>
  <si>
    <t>14-2</t>
  </si>
  <si>
    <t>14-1</t>
  </si>
  <si>
    <t>13-10</t>
  </si>
  <si>
    <t>13-9</t>
  </si>
  <si>
    <t>13-8</t>
  </si>
  <si>
    <t>13-7</t>
  </si>
  <si>
    <t>13-6</t>
  </si>
  <si>
    <t>13-5</t>
  </si>
  <si>
    <t>13-4</t>
  </si>
  <si>
    <t>13-3</t>
  </si>
  <si>
    <t>13-2</t>
  </si>
  <si>
    <t>13-1</t>
  </si>
  <si>
    <t>12-10</t>
  </si>
  <si>
    <t>12-9</t>
  </si>
  <si>
    <t>12-8</t>
  </si>
  <si>
    <t>12-7</t>
  </si>
  <si>
    <t>12-6</t>
  </si>
  <si>
    <t>12-5</t>
  </si>
  <si>
    <t>12-4</t>
  </si>
  <si>
    <t>12-3</t>
  </si>
  <si>
    <t>12-2</t>
  </si>
  <si>
    <t>12-1</t>
  </si>
  <si>
    <t>11-10</t>
  </si>
  <si>
    <t>11-9</t>
  </si>
  <si>
    <t>11-8</t>
  </si>
  <si>
    <t>11-7</t>
  </si>
  <si>
    <t>11-6</t>
  </si>
  <si>
    <t>11-5</t>
  </si>
  <si>
    <t>11-4</t>
  </si>
  <si>
    <t>11-3</t>
  </si>
  <si>
    <t>11-2</t>
  </si>
  <si>
    <t>11-1</t>
  </si>
  <si>
    <t>10-10</t>
  </si>
  <si>
    <t>10-9</t>
  </si>
  <si>
    <t>10-8</t>
  </si>
  <si>
    <t>10-7</t>
  </si>
  <si>
    <t>10-6</t>
  </si>
  <si>
    <t>10-5</t>
  </si>
  <si>
    <t>10-4</t>
  </si>
  <si>
    <t>10-3</t>
  </si>
  <si>
    <t>10-2</t>
  </si>
  <si>
    <t>10-1</t>
  </si>
  <si>
    <t>9-10</t>
  </si>
  <si>
    <t>9-9</t>
  </si>
  <si>
    <t>9-8</t>
  </si>
  <si>
    <t>9-7</t>
  </si>
  <si>
    <t>9-6</t>
  </si>
  <si>
    <t>9-5</t>
  </si>
  <si>
    <t>9-4</t>
  </si>
  <si>
    <t>9-3</t>
  </si>
  <si>
    <t>9-2</t>
  </si>
  <si>
    <t>9-1</t>
  </si>
  <si>
    <t>8-10</t>
  </si>
  <si>
    <t>8-9</t>
  </si>
  <si>
    <t>8-8</t>
  </si>
  <si>
    <t>8-7</t>
  </si>
  <si>
    <t>8-6</t>
  </si>
  <si>
    <t>8-5</t>
  </si>
  <si>
    <t>8-4</t>
  </si>
  <si>
    <t>8-3</t>
  </si>
  <si>
    <t>8-2</t>
  </si>
  <si>
    <t>8-1</t>
  </si>
  <si>
    <t>7-10</t>
  </si>
  <si>
    <t>7-9</t>
  </si>
  <si>
    <t>7-8</t>
  </si>
  <si>
    <t>7-7</t>
  </si>
  <si>
    <t>7-6</t>
  </si>
  <si>
    <t>7-5</t>
  </si>
  <si>
    <t>7-4</t>
  </si>
  <si>
    <t>7-3</t>
  </si>
  <si>
    <t>7-2</t>
  </si>
  <si>
    <t>7-1</t>
  </si>
  <si>
    <t>6-10</t>
  </si>
  <si>
    <t>6-9</t>
  </si>
  <si>
    <t>6-8</t>
  </si>
  <si>
    <t>6-7</t>
  </si>
  <si>
    <t>6-6</t>
  </si>
  <si>
    <t>6-5</t>
  </si>
  <si>
    <t>6-4</t>
  </si>
  <si>
    <t>6-3</t>
  </si>
  <si>
    <t>6-2</t>
  </si>
  <si>
    <t>6-1</t>
  </si>
  <si>
    <t>5-10</t>
  </si>
  <si>
    <t>5-9</t>
  </si>
  <si>
    <t>5-8</t>
  </si>
  <si>
    <t>5-7</t>
  </si>
  <si>
    <t>5-6</t>
  </si>
  <si>
    <t>5-5</t>
  </si>
  <si>
    <t>5-4</t>
  </si>
  <si>
    <t>5-3</t>
  </si>
  <si>
    <t>5-2</t>
  </si>
  <si>
    <t>5-1</t>
  </si>
  <si>
    <t>4-10</t>
  </si>
  <si>
    <t>4-9</t>
  </si>
  <si>
    <t>4-8</t>
  </si>
  <si>
    <t>4-7</t>
  </si>
  <si>
    <t>4-6</t>
  </si>
  <si>
    <t>4-5</t>
  </si>
  <si>
    <t>4-4</t>
  </si>
  <si>
    <t>4-3</t>
  </si>
  <si>
    <t>4-2</t>
  </si>
  <si>
    <t>4-1</t>
  </si>
  <si>
    <t>3-10</t>
  </si>
  <si>
    <t>3-9</t>
  </si>
  <si>
    <t>3-8</t>
  </si>
  <si>
    <t>3-7</t>
  </si>
  <si>
    <t>3-6</t>
  </si>
  <si>
    <t>3-5</t>
  </si>
  <si>
    <t>3-4</t>
  </si>
  <si>
    <t>3-3</t>
  </si>
  <si>
    <t>3-2</t>
  </si>
  <si>
    <t>3-1</t>
  </si>
  <si>
    <t>2-10</t>
  </si>
  <si>
    <t>2-9</t>
  </si>
  <si>
    <t>2-8</t>
  </si>
  <si>
    <t>2-7</t>
  </si>
  <si>
    <t>2-6</t>
  </si>
  <si>
    <t>2-5</t>
  </si>
  <si>
    <t>2-4</t>
  </si>
  <si>
    <t>2-3</t>
  </si>
  <si>
    <t>2-2</t>
  </si>
  <si>
    <t>2-1</t>
  </si>
  <si>
    <t>1-10</t>
  </si>
  <si>
    <t>1-9</t>
  </si>
  <si>
    <t>1-8</t>
  </si>
  <si>
    <t>1-7</t>
  </si>
  <si>
    <t>1-6</t>
  </si>
  <si>
    <t>1-5</t>
  </si>
  <si>
    <t>1-4</t>
  </si>
  <si>
    <t>1-3</t>
  </si>
  <si>
    <t>1-2</t>
  </si>
  <si>
    <t>1-1</t>
  </si>
  <si>
    <t>Seat No.</t>
  </si>
  <si>
    <t>TABLE</t>
  </si>
  <si>
    <t>Number of guests in Table 20</t>
  </si>
  <si>
    <t>Number of guests in Table 19</t>
  </si>
  <si>
    <t>Number of guests in Table 18</t>
  </si>
  <si>
    <t>Number of guests in Table 17</t>
  </si>
  <si>
    <t>Number of guests in Table 16</t>
  </si>
  <si>
    <t>Number of guests in Table 15</t>
  </si>
  <si>
    <t>Number of guests in Table 14</t>
  </si>
  <si>
    <t>Number of guests in Table 13</t>
  </si>
  <si>
    <t>Number of guests in Table 12</t>
  </si>
  <si>
    <t>Number of guests in Table 11</t>
  </si>
  <si>
    <t>Number of guests in Table 10</t>
  </si>
  <si>
    <t>Number of guests in Table 9</t>
  </si>
  <si>
    <t>Number of guests in Table 8</t>
  </si>
  <si>
    <t>Number of guests in Table 7</t>
  </si>
  <si>
    <t>Number of guests in Table 6</t>
  </si>
  <si>
    <t>Number of guests in Table 5</t>
  </si>
  <si>
    <t>Number of guests in Table 4</t>
  </si>
  <si>
    <t>Number of guests in Table 3</t>
  </si>
  <si>
    <t>Number of guests in Table 2</t>
  </si>
  <si>
    <t>Number of guests in Table 1</t>
  </si>
  <si>
    <t>Cost for Groom's Guests</t>
  </si>
  <si>
    <t>Cost for Bride's Guests</t>
  </si>
  <si>
    <t>Total Cost</t>
  </si>
  <si>
    <t>Costs for guests who might be attending ("maybe")</t>
  </si>
  <si>
    <t>Costs for Guests who have confirmed</t>
  </si>
  <si>
    <t>&lt;- Add the cost per person</t>
  </si>
  <si>
    <t>Cost per Person</t>
  </si>
  <si>
    <t>Number of People Attending (RSVP=YES)</t>
  </si>
  <si>
    <t>Number of People Invited</t>
  </si>
  <si>
    <t>Your Wedding is in</t>
  </si>
  <si>
    <t>Days</t>
  </si>
  <si>
    <t>Wedding Date -&gt;</t>
  </si>
  <si>
    <t>Enter your wedding date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</si>
</sst>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$-409]#,##0.00"/>
    <numFmt numFmtId="165" formatCode="[$$-409]#,##0"/>
    <numFmt numFmtId="166" formatCode="[$-409]d\-mmm\-yy;@"/>
    <numFmt numFmtId="167" formatCode="[$-1000409]h:mm\ AM/PM;@"/>
    <numFmt numFmtId="168" formatCode="0\ &quot;Min&quot;"/>
    <numFmt numFmtId="169" formatCode="[$-F400]h:mm:ss\ AM/PM"/>
  </numFmts>
  <fonts count="26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0"/>
      <name val="Calibri"/>
      <family val="2"/>
      <charset val="177"/>
      <scheme val="minor"/>
    </font>
    <font>
      <sz val="26"/>
      <color theme="1"/>
      <name val="Calibri"/>
      <family val="2"/>
      <charset val="177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sz val="12"/>
      <color theme="1"/>
      <name val="Calibri"/>
      <family val="2"/>
      <charset val="177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entury Gothic"/>
      <family val="2"/>
    </font>
    <font>
      <b/>
      <sz val="36"/>
      <name val="Century Gothic"/>
      <family val="2"/>
    </font>
    <font>
      <b/>
      <sz val="36"/>
      <color rgb="FF231F20"/>
      <name val="Century Gothic"/>
      <family val="2"/>
    </font>
    <font>
      <b/>
      <sz val="12"/>
      <name val="Century Gothic"/>
      <family val="2"/>
    </font>
    <font>
      <b/>
      <sz val="12"/>
      <color rgb="FF231F20"/>
      <name val="Century Gothic"/>
      <family val="2"/>
    </font>
    <font>
      <sz val="12"/>
      <color rgb="FF231F20"/>
      <name val="Century Gothic"/>
      <family val="2"/>
    </font>
    <font>
      <sz val="10"/>
      <color rgb="FF000000"/>
      <name val="Century Gothic"/>
      <family val="2"/>
    </font>
    <font>
      <sz val="11"/>
      <name val="Century Gothic"/>
      <family val="2"/>
    </font>
    <font>
      <sz val="11"/>
      <color rgb="FF303030"/>
      <name val="Century Gothic"/>
      <family val="2"/>
    </font>
    <font>
      <sz val="11"/>
      <color rgb="FF061929"/>
      <name val="Century Gothic"/>
      <family val="2"/>
    </font>
    <font>
      <sz val="72"/>
      <color theme="1"/>
      <name val="Calibri"/>
      <family val="2"/>
      <charset val="177"/>
      <scheme val="minor"/>
    </font>
    <font>
      <sz val="64"/>
      <color theme="1"/>
      <name val="Calibri"/>
      <family val="2"/>
      <charset val="177"/>
      <scheme val="minor"/>
    </font>
    <font>
      <u/>
      <sz val="11"/>
      <color theme="10"/>
      <name val="Calibri"/>
      <family val="2"/>
      <charset val="177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4D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readingOrder="1"/>
    </xf>
    <xf numFmtId="165" fontId="0" fillId="0" borderId="0" xfId="0" applyNumberFormat="1"/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/>
    </xf>
    <xf numFmtId="0" fontId="8" fillId="3" borderId="0" xfId="0" applyFont="1" applyFill="1"/>
    <xf numFmtId="9" fontId="8" fillId="3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2" borderId="0" xfId="0" applyFont="1" applyFill="1"/>
    <xf numFmtId="9" fontId="8" fillId="2" borderId="0" xfId="0" applyNumberFormat="1" applyFont="1" applyFill="1" applyAlignment="1">
      <alignment horizontal="center"/>
    </xf>
    <xf numFmtId="0" fontId="8" fillId="4" borderId="0" xfId="0" applyFont="1" applyFill="1"/>
    <xf numFmtId="9" fontId="8" fillId="4" borderId="0" xfId="0" applyNumberFormat="1" applyFont="1" applyFill="1" applyAlignment="1">
      <alignment horizontal="center"/>
    </xf>
    <xf numFmtId="0" fontId="8" fillId="5" borderId="0" xfId="0" applyFont="1" applyFill="1"/>
    <xf numFmtId="9" fontId="8" fillId="5" borderId="0" xfId="0" applyNumberFormat="1" applyFont="1" applyFill="1" applyAlignment="1">
      <alignment horizontal="center"/>
    </xf>
    <xf numFmtId="0" fontId="8" fillId="6" borderId="0" xfId="0" applyFont="1" applyFill="1"/>
    <xf numFmtId="9" fontId="8" fillId="6" borderId="0" xfId="0" applyNumberFormat="1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164" fontId="7" fillId="0" borderId="1" xfId="0" applyNumberFormat="1" applyFont="1" applyBorder="1" applyAlignment="1">
      <alignment vertical="center" readingOrder="1"/>
    </xf>
    <xf numFmtId="0" fontId="0" fillId="0" borderId="1" xfId="0" applyBorder="1" applyAlignment="1">
      <alignment vertical="center" readingOrder="1"/>
    </xf>
    <xf numFmtId="164" fontId="6" fillId="3" borderId="1" xfId="0" applyNumberFormat="1" applyFont="1" applyFill="1" applyBorder="1" applyAlignment="1">
      <alignment horizontal="center" vertical="center" readingOrder="1"/>
    </xf>
    <xf numFmtId="0" fontId="0" fillId="8" borderId="1" xfId="0" applyFill="1" applyBorder="1" applyAlignment="1">
      <alignment readingOrder="1"/>
    </xf>
    <xf numFmtId="164" fontId="9" fillId="9" borderId="1" xfId="0" applyNumberFormat="1" applyFont="1" applyFill="1" applyBorder="1" applyAlignment="1">
      <alignment horizontal="center" vertical="center" readingOrder="1"/>
    </xf>
    <xf numFmtId="0" fontId="0" fillId="0" borderId="10" xfId="0" applyBorder="1" applyAlignment="1">
      <alignment readingOrder="1"/>
    </xf>
    <xf numFmtId="0" fontId="0" fillId="0" borderId="0" xfId="0" applyBorder="1" applyAlignment="1">
      <alignment readingOrder="1"/>
    </xf>
    <xf numFmtId="0" fontId="6" fillId="2" borderId="1" xfId="0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center" vertical="center" readingOrder="1"/>
    </xf>
    <xf numFmtId="0" fontId="6" fillId="10" borderId="1" xfId="0" applyFont="1" applyFill="1" applyBorder="1" applyAlignment="1">
      <alignment horizontal="center" vertical="center" wrapText="1" readingOrder="1"/>
    </xf>
    <xf numFmtId="164" fontId="6" fillId="10" borderId="1" xfId="0" applyNumberFormat="1" applyFont="1" applyFill="1" applyBorder="1" applyAlignment="1">
      <alignment horizontal="center" vertical="center" readingOrder="1"/>
    </xf>
    <xf numFmtId="0" fontId="6" fillId="11" borderId="1" xfId="0" applyFont="1" applyFill="1" applyBorder="1" applyAlignment="1">
      <alignment horizontal="center" vertical="center" wrapText="1" readingOrder="1"/>
    </xf>
    <xf numFmtId="164" fontId="6" fillId="11" borderId="1" xfId="0" applyNumberFormat="1" applyFont="1" applyFill="1" applyBorder="1" applyAlignment="1">
      <alignment horizontal="center" vertical="center" readingOrder="1"/>
    </xf>
    <xf numFmtId="0" fontId="6" fillId="6" borderId="1" xfId="0" applyFont="1" applyFill="1" applyBorder="1" applyAlignment="1">
      <alignment horizontal="center" vertical="center" wrapText="1" readingOrder="1"/>
    </xf>
    <xf numFmtId="164" fontId="6" fillId="6" borderId="1" xfId="0" applyNumberFormat="1" applyFont="1" applyFill="1" applyBorder="1" applyAlignment="1">
      <alignment horizontal="center" vertical="center" readingOrder="1"/>
    </xf>
    <xf numFmtId="0" fontId="2" fillId="0" borderId="0" xfId="0" applyFont="1"/>
    <xf numFmtId="0" fontId="0" fillId="12" borderId="1" xfId="0" applyFill="1" applyBorder="1" applyAlignment="1">
      <alignment vertical="center" readingOrder="1"/>
    </xf>
    <xf numFmtId="0" fontId="0" fillId="13" borderId="1" xfId="0" applyFill="1" applyBorder="1" applyAlignment="1">
      <alignment vertical="center" readingOrder="1"/>
    </xf>
    <xf numFmtId="0" fontId="0" fillId="5" borderId="1" xfId="0" applyFill="1" applyBorder="1" applyAlignment="1">
      <alignment vertical="center" readingOrder="1"/>
    </xf>
    <xf numFmtId="164" fontId="7" fillId="8" borderId="1" xfId="0" applyNumberFormat="1" applyFont="1" applyFill="1" applyBorder="1" applyAlignment="1">
      <alignment vertical="center" readingOrder="1"/>
    </xf>
    <xf numFmtId="0" fontId="0" fillId="8" borderId="1" xfId="0" applyFill="1" applyBorder="1" applyAlignment="1">
      <alignment vertical="center" readingOrder="1"/>
    </xf>
    <xf numFmtId="0" fontId="0" fillId="15" borderId="1" xfId="0" applyFill="1" applyBorder="1" applyAlignment="1">
      <alignment vertical="center" readingOrder="1"/>
    </xf>
    <xf numFmtId="0" fontId="2" fillId="14" borderId="1" xfId="0" applyFont="1" applyFill="1" applyBorder="1" applyAlignment="1">
      <alignment vertical="center" readingOrder="1"/>
    </xf>
    <xf numFmtId="0" fontId="0" fillId="0" borderId="10" xfId="0" applyBorder="1" applyAlignment="1">
      <alignment vertical="center" readingOrder="1"/>
    </xf>
    <xf numFmtId="164" fontId="7" fillId="0" borderId="1" xfId="0" applyNumberFormat="1" applyFont="1" applyBorder="1" applyAlignment="1">
      <alignment horizontal="center" vertical="center" readingOrder="1"/>
    </xf>
    <xf numFmtId="164" fontId="6" fillId="16" borderId="1" xfId="0" applyNumberFormat="1" applyFont="1" applyFill="1" applyBorder="1" applyAlignment="1">
      <alignment vertical="center" readingOrder="1"/>
    </xf>
    <xf numFmtId="164" fontId="7" fillId="16" borderId="1" xfId="0" applyNumberFormat="1" applyFont="1" applyFill="1" applyBorder="1" applyAlignment="1">
      <alignment vertical="center" readingOrder="1"/>
    </xf>
    <xf numFmtId="164" fontId="7" fillId="16" borderId="1" xfId="0" applyNumberFormat="1" applyFont="1" applyFill="1" applyBorder="1" applyAlignment="1">
      <alignment horizontal="center" vertical="center" readingOrder="1"/>
    </xf>
    <xf numFmtId="164" fontId="6" fillId="16" borderId="1" xfId="0" applyNumberFormat="1" applyFont="1" applyFill="1" applyBorder="1" applyAlignment="1">
      <alignment horizontal="center" vertical="center" readingOrder="1"/>
    </xf>
    <xf numFmtId="0" fontId="7" fillId="17" borderId="2" xfId="0" applyFont="1" applyFill="1" applyBorder="1" applyAlignment="1">
      <alignment horizontal="center" wrapText="1" readingOrder="1"/>
    </xf>
    <xf numFmtId="165" fontId="7" fillId="17" borderId="3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wrapText="1" readingOrder="1"/>
    </xf>
    <xf numFmtId="165" fontId="7" fillId="4" borderId="5" xfId="0" applyNumberFormat="1" applyFont="1" applyFill="1" applyBorder="1" applyAlignment="1">
      <alignment horizontal="center" vertical="center"/>
    </xf>
    <xf numFmtId="0" fontId="7" fillId="18" borderId="6" xfId="0" applyFont="1" applyFill="1" applyBorder="1" applyAlignment="1">
      <alignment horizontal="center" wrapText="1" readingOrder="1"/>
    </xf>
    <xf numFmtId="165" fontId="7" fillId="18" borderId="7" xfId="0" applyNumberFormat="1" applyFont="1" applyFill="1" applyBorder="1" applyAlignment="1">
      <alignment horizontal="center" vertical="center"/>
    </xf>
    <xf numFmtId="0" fontId="10" fillId="16" borderId="8" xfId="0" applyFont="1" applyFill="1" applyBorder="1" applyAlignment="1">
      <alignment vertical="center" wrapText="1"/>
    </xf>
    <xf numFmtId="0" fontId="0" fillId="0" borderId="0" xfId="0" applyAlignment="1">
      <alignment vertical="center" readingOrder="1"/>
    </xf>
    <xf numFmtId="0" fontId="10" fillId="16" borderId="1" xfId="0" applyFont="1" applyFill="1" applyBorder="1" applyAlignment="1">
      <alignment vertical="center" wrapText="1"/>
    </xf>
    <xf numFmtId="0" fontId="10" fillId="16" borderId="1" xfId="0" applyFont="1" applyFill="1" applyBorder="1" applyAlignment="1">
      <alignment vertical="center"/>
    </xf>
    <xf numFmtId="0" fontId="8" fillId="8" borderId="8" xfId="0" applyFont="1" applyFill="1" applyBorder="1" applyAlignment="1">
      <alignment vertical="center"/>
    </xf>
    <xf numFmtId="0" fontId="8" fillId="8" borderId="8" xfId="0" applyFont="1" applyFill="1" applyBorder="1" applyAlignment="1">
      <alignment vertical="center" wrapText="1"/>
    </xf>
    <xf numFmtId="164" fontId="6" fillId="19" borderId="1" xfId="0" applyNumberFormat="1" applyFont="1" applyFill="1" applyBorder="1" applyAlignment="1">
      <alignment horizontal="center" vertical="center" readingOrder="1"/>
    </xf>
    <xf numFmtId="0" fontId="0" fillId="0" borderId="0" xfId="0" applyAlignment="1"/>
    <xf numFmtId="0" fontId="0" fillId="0" borderId="0" xfId="0" applyAlignment="1">
      <alignment horizontal="left" vertical="top"/>
    </xf>
    <xf numFmtId="0" fontId="13" fillId="0" borderId="11" xfId="0" applyFont="1" applyBorder="1" applyAlignment="1">
      <alignment horizontal="right" vertical="center" wrapText="1"/>
    </xf>
    <xf numFmtId="166" fontId="13" fillId="0" borderId="11" xfId="0" applyNumberFormat="1" applyFont="1" applyBorder="1" applyAlignment="1">
      <alignment horizontal="center" vertical="center" wrapText="1"/>
    </xf>
    <xf numFmtId="166" fontId="16" fillId="20" borderId="15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wrapText="1"/>
    </xf>
    <xf numFmtId="0" fontId="1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167" fontId="19" fillId="0" borderId="11" xfId="0" applyNumberFormat="1" applyFont="1" applyBorder="1" applyAlignment="1">
      <alignment horizontal="left" vertical="center" wrapText="1"/>
    </xf>
    <xf numFmtId="168" fontId="19" fillId="0" borderId="11" xfId="0" applyNumberFormat="1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167" fontId="19" fillId="10" borderId="11" xfId="0" applyNumberFormat="1" applyFont="1" applyFill="1" applyBorder="1" applyAlignment="1" applyProtection="1">
      <alignment horizontal="left" vertical="center" wrapText="1"/>
      <protection locked="0"/>
    </xf>
    <xf numFmtId="167" fontId="19" fillId="8" borderId="11" xfId="0" applyNumberFormat="1" applyFont="1" applyFill="1" applyBorder="1" applyAlignment="1">
      <alignment horizontal="left" vertical="center" wrapText="1"/>
    </xf>
    <xf numFmtId="169" fontId="0" fillId="0" borderId="0" xfId="0" applyNumberFormat="1" applyAlignment="1">
      <alignment horizontal="left" vertical="top"/>
    </xf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12" fillId="21" borderId="1" xfId="1" applyFont="1" applyFill="1" applyBorder="1" applyAlignment="1">
      <alignment horizontal="center"/>
    </xf>
    <xf numFmtId="0" fontId="1" fillId="0" borderId="0" xfId="1" applyProtection="1"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12" fillId="21" borderId="1" xfId="1" applyFont="1" applyFill="1" applyBorder="1" applyAlignment="1" applyProtection="1">
      <alignment horizontal="center" vertical="center"/>
      <protection locked="0"/>
    </xf>
    <xf numFmtId="0" fontId="12" fillId="21" borderId="1" xfId="1" applyFont="1" applyFill="1" applyBorder="1" applyAlignment="1" applyProtection="1">
      <alignment horizontal="center"/>
      <protection locked="0"/>
    </xf>
    <xf numFmtId="49" fontId="1" fillId="0" borderId="0" xfId="1" applyNumberFormat="1"/>
    <xf numFmtId="49" fontId="1" fillId="0" borderId="1" xfId="1" applyNumberFormat="1" applyBorder="1" applyAlignment="1">
      <alignment horizontal="center"/>
    </xf>
    <xf numFmtId="49" fontId="12" fillId="21" borderId="1" xfId="1" applyNumberFormat="1" applyFont="1" applyFill="1" applyBorder="1"/>
    <xf numFmtId="0" fontId="12" fillId="21" borderId="1" xfId="1" applyFont="1" applyFill="1" applyBorder="1"/>
    <xf numFmtId="165" fontId="1" fillId="0" borderId="0" xfId="1" applyNumberFormat="1"/>
    <xf numFmtId="0" fontId="2" fillId="0" borderId="0" xfId="1" applyFont="1" applyProtection="1">
      <protection locked="0"/>
    </xf>
    <xf numFmtId="165" fontId="1" fillId="0" borderId="0" xfId="1" applyNumberFormat="1" applyProtection="1">
      <protection locked="0"/>
    </xf>
    <xf numFmtId="0" fontId="23" fillId="0" borderId="0" xfId="0" applyFont="1" applyAlignment="1"/>
    <xf numFmtId="0" fontId="4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7" fillId="9" borderId="8" xfId="0" applyFont="1" applyFill="1" applyBorder="1" applyAlignment="1">
      <alignment horizontal="center" vertical="center" wrapText="1" readingOrder="1"/>
    </xf>
    <xf numFmtId="0" fontId="0" fillId="9" borderId="9" xfId="0" applyFill="1" applyBorder="1" applyAlignment="1">
      <alignment horizontal="center" vertical="center" readingOrder="1"/>
    </xf>
    <xf numFmtId="0" fontId="0" fillId="9" borderId="10" xfId="0" applyFill="1" applyBorder="1" applyAlignment="1">
      <alignment horizontal="center" vertical="center" readingOrder="1"/>
    </xf>
    <xf numFmtId="0" fontId="8" fillId="8" borderId="8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" fillId="14" borderId="8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64" fontId="6" fillId="14" borderId="8" xfId="0" applyNumberFormat="1" applyFont="1" applyFill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164" fontId="6" fillId="14" borderId="8" xfId="0" applyNumberFormat="1" applyFont="1" applyFill="1" applyBorder="1" applyAlignment="1">
      <alignment vertical="center" readingOrder="1"/>
    </xf>
    <xf numFmtId="0" fontId="0" fillId="0" borderId="9" xfId="0" applyBorder="1" applyAlignment="1">
      <alignment vertical="center" readingOrder="1"/>
    </xf>
    <xf numFmtId="0" fontId="0" fillId="0" borderId="10" xfId="0" applyBorder="1" applyAlignment="1">
      <alignment vertical="center" readingOrder="1"/>
    </xf>
    <xf numFmtId="164" fontId="7" fillId="13" borderId="8" xfId="0" applyNumberFormat="1" applyFont="1" applyFill="1" applyBorder="1" applyAlignment="1">
      <alignment vertical="center" readingOrder="1"/>
    </xf>
    <xf numFmtId="0" fontId="8" fillId="8" borderId="8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8" borderId="10" xfId="0" applyFill="1" applyBorder="1" applyAlignment="1">
      <alignment vertical="center"/>
    </xf>
    <xf numFmtId="164" fontId="7" fillId="13" borderId="8" xfId="0" applyNumberFormat="1" applyFont="1" applyFill="1" applyBorder="1" applyAlignment="1">
      <alignment horizontal="center" vertical="center" readingOrder="1"/>
    </xf>
    <xf numFmtId="0" fontId="0" fillId="13" borderId="9" xfId="0" applyFill="1" applyBorder="1" applyAlignment="1">
      <alignment vertical="center" readingOrder="1"/>
    </xf>
    <xf numFmtId="0" fontId="0" fillId="13" borderId="10" xfId="0" applyFill="1" applyBorder="1" applyAlignment="1">
      <alignment vertical="center" readingOrder="1"/>
    </xf>
    <xf numFmtId="0" fontId="8" fillId="8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12" borderId="8" xfId="0" applyFont="1" applyFill="1" applyBorder="1" applyAlignment="1">
      <alignment vertical="center"/>
    </xf>
    <xf numFmtId="164" fontId="7" fillId="12" borderId="8" xfId="0" applyNumberFormat="1" applyFont="1" applyFill="1" applyBorder="1" applyAlignment="1">
      <alignment vertical="center" readingOrder="1"/>
    </xf>
    <xf numFmtId="164" fontId="7" fillId="5" borderId="8" xfId="0" applyNumberFormat="1" applyFont="1" applyFill="1" applyBorder="1" applyAlignment="1">
      <alignment vertical="center" readingOrder="1"/>
    </xf>
    <xf numFmtId="0" fontId="6" fillId="5" borderId="8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6" fillId="15" borderId="8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64" fontId="7" fillId="15" borderId="8" xfId="0" applyNumberFormat="1" applyFont="1" applyFill="1" applyBorder="1" applyAlignment="1">
      <alignment vertical="center" readingOrder="1"/>
    </xf>
    <xf numFmtId="0" fontId="8" fillId="8" borderId="10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 readingOrder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6" fillId="2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25" fillId="0" borderId="14" xfId="2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2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3" fillId="0" borderId="0" xfId="0" applyFont="1" applyBorder="1" applyAlignment="1"/>
  </cellXfs>
  <cellStyles count="3">
    <cellStyle name="Hyperlink" xfId="2" builtinId="8"/>
    <cellStyle name="Normal" xfId="0" builtinId="0"/>
    <cellStyle name="Normal 2" xfId="1" xr:uid="{5F62CA8F-9835-434E-BDE3-AEF8E0876458}"/>
  </cellStyles>
  <dxfs count="0"/>
  <tableStyles count="0" defaultTableStyle="TableStyleMedium2" defaultPivotStyle="PivotStyleLight16"/>
  <colors>
    <mruColors>
      <color rgb="FFFFCCFF"/>
      <color rgb="FFFFF4D5"/>
      <color rgb="FFDDDDFF"/>
      <color rgb="FFFFFBEF"/>
      <color rgb="FFEBEBFF"/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</xdr:rowOff>
    </xdr:from>
    <xdr:to>
      <xdr:col>3</xdr:col>
      <xdr:colOff>590550</xdr:colOff>
      <xdr:row>23</xdr:row>
      <xdr:rowOff>66674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C3F9A80-62B2-4433-AAD4-404D3E421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4"/>
          <a:ext cx="6372225" cy="5743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8</xdr:row>
      <xdr:rowOff>152400</xdr:rowOff>
    </xdr:from>
    <xdr:ext cx="1600200" cy="1600200"/>
    <xdr:pic>
      <xdr:nvPicPr>
        <xdr:cNvPr id="2" name="Picture 1">
          <a:extLst>
            <a:ext uri="{FF2B5EF4-FFF2-40B4-BE49-F238E27FC236}">
              <a16:creationId xmlns:a16="http://schemas.microsoft.com/office/drawing/2014/main" id="{278A1320-BBDE-437A-86A3-A58B230E5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676400"/>
          <a:ext cx="1600200" cy="1600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BBD4-94DA-4E42-85A6-C6D6568B5CBC}">
  <dimension ref="A1:D35"/>
  <sheetViews>
    <sheetView showGridLines="0" tabSelected="1" workbookViewId="0">
      <selection activeCell="G19" sqref="G19"/>
    </sheetView>
  </sheetViews>
  <sheetFormatPr defaultRowHeight="15" x14ac:dyDescent="0.25"/>
  <cols>
    <col min="1" max="1" width="29.7109375" customWidth="1"/>
    <col min="2" max="2" width="47.85546875" customWidth="1"/>
  </cols>
  <sheetData>
    <row r="1" spans="1:4" ht="17.25" x14ac:dyDescent="0.25">
      <c r="A1" s="63" t="s">
        <v>96</v>
      </c>
      <c r="B1" s="64">
        <v>44576</v>
      </c>
    </row>
    <row r="3" spans="1:4" x14ac:dyDescent="0.25">
      <c r="A3" s="143"/>
      <c r="B3" s="143"/>
      <c r="C3" s="143"/>
      <c r="D3" s="143"/>
    </row>
    <row r="4" spans="1:4" x14ac:dyDescent="0.25">
      <c r="A4" s="141" t="s">
        <v>511</v>
      </c>
      <c r="B4" s="141"/>
      <c r="C4" s="142"/>
      <c r="D4" s="142"/>
    </row>
    <row r="5" spans="1:4" x14ac:dyDescent="0.25">
      <c r="A5" s="141"/>
      <c r="B5" s="141"/>
      <c r="C5" s="142"/>
      <c r="D5" s="142"/>
    </row>
    <row r="6" spans="1:4" x14ac:dyDescent="0.25">
      <c r="A6" s="141"/>
      <c r="B6" s="141"/>
      <c r="C6" s="142"/>
      <c r="D6" s="142"/>
    </row>
    <row r="7" spans="1:4" x14ac:dyDescent="0.25">
      <c r="A7" s="141"/>
      <c r="B7" s="141"/>
      <c r="C7" s="142"/>
      <c r="D7" s="142"/>
    </row>
    <row r="8" spans="1:4" x14ac:dyDescent="0.25">
      <c r="A8" s="141"/>
      <c r="B8" s="141"/>
      <c r="C8" s="142"/>
      <c r="D8" s="142"/>
    </row>
    <row r="9" spans="1:4" x14ac:dyDescent="0.25">
      <c r="A9" s="141"/>
      <c r="B9" s="141"/>
      <c r="C9" s="142"/>
      <c r="D9" s="142"/>
    </row>
    <row r="10" spans="1:4" x14ac:dyDescent="0.25">
      <c r="A10" s="141"/>
      <c r="B10" s="141"/>
      <c r="C10" s="142"/>
      <c r="D10" s="142"/>
    </row>
    <row r="11" spans="1:4" x14ac:dyDescent="0.25">
      <c r="A11" s="141"/>
      <c r="B11" s="141"/>
      <c r="C11" s="142"/>
      <c r="D11" s="142"/>
    </row>
    <row r="12" spans="1:4" x14ac:dyDescent="0.25">
      <c r="A12" s="141"/>
      <c r="B12" s="141"/>
      <c r="C12" s="142"/>
      <c r="D12" s="142"/>
    </row>
    <row r="13" spans="1:4" x14ac:dyDescent="0.25">
      <c r="A13" s="141"/>
      <c r="B13" s="141"/>
      <c r="C13" s="142"/>
      <c r="D13" s="142"/>
    </row>
    <row r="14" spans="1:4" x14ac:dyDescent="0.25">
      <c r="A14" s="141"/>
      <c r="B14" s="141"/>
      <c r="C14" s="142"/>
      <c r="D14" s="142"/>
    </row>
    <row r="15" spans="1:4" x14ac:dyDescent="0.25">
      <c r="A15" s="141"/>
      <c r="B15" s="141"/>
      <c r="C15" s="142"/>
      <c r="D15" s="142"/>
    </row>
    <row r="16" spans="1:4" x14ac:dyDescent="0.25">
      <c r="A16" s="141"/>
      <c r="B16" s="141"/>
      <c r="C16" s="142"/>
      <c r="D16" s="142"/>
    </row>
    <row r="17" spans="1:4" x14ac:dyDescent="0.25">
      <c r="A17" s="143"/>
      <c r="B17" s="143"/>
      <c r="C17" s="143"/>
      <c r="D17" s="143"/>
    </row>
    <row r="18" spans="1:4" x14ac:dyDescent="0.25">
      <c r="A18" s="144">
        <f ca="1">B1-TODAY()</f>
        <v>349</v>
      </c>
      <c r="B18" s="144"/>
      <c r="C18" s="144"/>
      <c r="D18" s="144"/>
    </row>
    <row r="19" spans="1:4" x14ac:dyDescent="0.25">
      <c r="A19" s="144"/>
      <c r="B19" s="144"/>
      <c r="C19" s="144"/>
      <c r="D19" s="144"/>
    </row>
    <row r="20" spans="1:4" x14ac:dyDescent="0.25">
      <c r="A20" s="144"/>
      <c r="B20" s="144"/>
      <c r="C20" s="144"/>
      <c r="D20" s="144"/>
    </row>
    <row r="21" spans="1:4" ht="52.5" customHeight="1" x14ac:dyDescent="0.25">
      <c r="A21" s="144"/>
      <c r="B21" s="144"/>
      <c r="C21" s="144"/>
      <c r="D21" s="144"/>
    </row>
    <row r="22" spans="1:4" x14ac:dyDescent="0.25">
      <c r="A22" s="143"/>
      <c r="B22" s="143"/>
      <c r="C22" s="143"/>
      <c r="D22" s="143"/>
    </row>
    <row r="23" spans="1:4" ht="96" customHeight="1" x14ac:dyDescent="1.35">
      <c r="A23" s="145" t="s">
        <v>512</v>
      </c>
      <c r="B23" s="146"/>
      <c r="C23" s="146"/>
      <c r="D23" s="146"/>
    </row>
    <row r="24" spans="1:4" ht="92.25" x14ac:dyDescent="1.35">
      <c r="A24" s="147"/>
      <c r="B24" s="147"/>
      <c r="C24" s="143"/>
      <c r="D24" s="143"/>
    </row>
    <row r="25" spans="1:4" ht="92.25" x14ac:dyDescent="1.35">
      <c r="A25" s="95"/>
      <c r="B25" s="95"/>
    </row>
    <row r="26" spans="1:4" ht="92.25" x14ac:dyDescent="1.35">
      <c r="A26" s="95"/>
      <c r="B26" s="95"/>
    </row>
    <row r="27" spans="1:4" ht="92.25" x14ac:dyDescent="1.35">
      <c r="A27" s="95"/>
      <c r="B27" s="95"/>
    </row>
    <row r="28" spans="1:4" x14ac:dyDescent="0.25">
      <c r="A28" s="61"/>
      <c r="B28" s="61"/>
    </row>
    <row r="29" spans="1:4" x14ac:dyDescent="0.25">
      <c r="A29" s="61"/>
      <c r="B29" s="61"/>
    </row>
    <row r="30" spans="1:4" x14ac:dyDescent="0.25">
      <c r="A30" s="61"/>
      <c r="B30" s="61"/>
    </row>
    <row r="31" spans="1:4" x14ac:dyDescent="0.25">
      <c r="A31" s="61"/>
      <c r="B31" s="61"/>
    </row>
    <row r="32" spans="1:4" x14ac:dyDescent="0.25">
      <c r="A32" s="61"/>
      <c r="B32" s="61"/>
    </row>
    <row r="33" spans="1:2" x14ac:dyDescent="0.25">
      <c r="A33" s="61"/>
      <c r="B33" s="61"/>
    </row>
    <row r="34" spans="1:2" x14ac:dyDescent="0.25">
      <c r="A34" s="61"/>
      <c r="B34" s="61"/>
    </row>
    <row r="35" spans="1:2" x14ac:dyDescent="0.25">
      <c r="A35" s="61"/>
      <c r="B35" s="61"/>
    </row>
  </sheetData>
  <mergeCells count="3">
    <mergeCell ref="A4:D16"/>
    <mergeCell ref="A23:D23"/>
    <mergeCell ref="A18:D2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56098-0333-406D-B2FD-FD7DDF9BC513}">
  <dimension ref="A3:A7"/>
  <sheetViews>
    <sheetView workbookViewId="0">
      <selection activeCell="D5" sqref="D5"/>
    </sheetView>
  </sheetViews>
  <sheetFormatPr defaultRowHeight="15" x14ac:dyDescent="0.25"/>
  <cols>
    <col min="1" max="16384" width="9.140625" style="77"/>
  </cols>
  <sheetData>
    <row r="3" spans="1:1" x14ac:dyDescent="0.25">
      <c r="A3" s="77" t="s">
        <v>266</v>
      </c>
    </row>
    <row r="4" spans="1:1" x14ac:dyDescent="0.25">
      <c r="A4" s="77" t="s">
        <v>265</v>
      </c>
    </row>
    <row r="5" spans="1:1" x14ac:dyDescent="0.25">
      <c r="A5" s="77" t="s">
        <v>264</v>
      </c>
    </row>
    <row r="6" spans="1:1" x14ac:dyDescent="0.25">
      <c r="A6" s="77" t="s">
        <v>263</v>
      </c>
    </row>
    <row r="7" spans="1:1" x14ac:dyDescent="0.25">
      <c r="A7" s="77" t="s">
        <v>262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410A5-C518-4392-8872-BAC5A798FC1D}">
  <dimension ref="A1:O201"/>
  <sheetViews>
    <sheetView workbookViewId="0">
      <selection activeCell="D5" sqref="D5"/>
    </sheetView>
  </sheetViews>
  <sheetFormatPr defaultRowHeight="15" x14ac:dyDescent="0.25"/>
  <cols>
    <col min="1" max="1" width="9.140625" style="78"/>
    <col min="2" max="2" width="9.140625" style="78" hidden="1" customWidth="1"/>
    <col min="3" max="3" width="14.28515625" style="78" customWidth="1"/>
    <col min="4" max="4" width="11.5703125" style="78" customWidth="1"/>
    <col min="5" max="5" width="14.140625" style="78" bestFit="1" customWidth="1"/>
    <col min="6" max="8" width="17.5703125" style="78" customWidth="1"/>
    <col min="9" max="9" width="19.140625" style="78" customWidth="1"/>
    <col min="10" max="12" width="20.5703125" style="78" customWidth="1"/>
    <col min="13" max="13" width="21.28515625" style="78" customWidth="1"/>
    <col min="14" max="14" width="9.140625" style="77"/>
    <col min="15" max="15" width="0" style="77" hidden="1" customWidth="1"/>
    <col min="16" max="16384" width="9.140625" style="77"/>
  </cols>
  <sheetData>
    <row r="1" spans="1:15" x14ac:dyDescent="0.25">
      <c r="A1" s="80" t="s">
        <v>278</v>
      </c>
      <c r="B1" s="80"/>
      <c r="C1" s="80" t="s">
        <v>277</v>
      </c>
      <c r="D1" s="80" t="s">
        <v>276</v>
      </c>
      <c r="E1" s="80" t="s">
        <v>275</v>
      </c>
      <c r="F1" s="80" t="s">
        <v>274</v>
      </c>
      <c r="G1" s="80" t="s">
        <v>273</v>
      </c>
      <c r="H1" s="80" t="s">
        <v>272</v>
      </c>
      <c r="I1" s="80" t="s">
        <v>271</v>
      </c>
      <c r="J1" s="80" t="s">
        <v>270</v>
      </c>
      <c r="K1" s="80" t="s">
        <v>269</v>
      </c>
      <c r="L1" s="80" t="s">
        <v>268</v>
      </c>
      <c r="M1" s="80" t="s">
        <v>26</v>
      </c>
    </row>
    <row r="2" spans="1:15" x14ac:dyDescent="0.25">
      <c r="A2" s="79">
        <v>1</v>
      </c>
      <c r="B2" s="79">
        <f>IF(F2="YES","RSVP"&amp;"-"&amp;COUNTIF($F$2:F2,"Yes"),0)</f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O2" s="77" t="s">
        <v>267</v>
      </c>
    </row>
    <row r="3" spans="1:15" x14ac:dyDescent="0.25">
      <c r="A3" s="79">
        <v>2</v>
      </c>
      <c r="B3" s="79">
        <f>IF(F3="YES","RSVP"&amp;"-"&amp;COUNTIF($F$2:F3,"Yes"),0)</f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5" x14ac:dyDescent="0.25">
      <c r="A4" s="79">
        <v>3</v>
      </c>
      <c r="B4" s="79">
        <f>IF(F4="YES","RSVP"&amp;"-"&amp;COUNTIF($F$2:F4,"Yes"),0)</f>
        <v>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5" x14ac:dyDescent="0.25">
      <c r="A5" s="79">
        <v>4</v>
      </c>
      <c r="B5" s="79">
        <f>IF(F5="YES","RSVP"&amp;"-"&amp;COUNTIF($F$2:F5,"Yes"),0)</f>
        <v>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5" x14ac:dyDescent="0.25">
      <c r="A6" s="79">
        <v>5</v>
      </c>
      <c r="B6" s="79">
        <f>IF(F6="YES","RSVP"&amp;"-"&amp;COUNTIF($F$2:F6,"Yes"),0)</f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5" x14ac:dyDescent="0.25">
      <c r="A7" s="79">
        <v>6</v>
      </c>
      <c r="B7" s="79">
        <f>IF(F7="YES","RSVP"&amp;"-"&amp;COUNTIF($F$2:F7,"Yes"),0)</f>
        <v>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5" x14ac:dyDescent="0.25">
      <c r="A8" s="79">
        <v>7</v>
      </c>
      <c r="B8" s="79">
        <f>IF(F8="YES","RSVP"&amp;"-"&amp;COUNTIF($F$2:F8,"Yes"),0)</f>
        <v>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5" x14ac:dyDescent="0.25">
      <c r="A9" s="79">
        <v>8</v>
      </c>
      <c r="B9" s="79">
        <f>IF(F9="YES","RSVP"&amp;"-"&amp;COUNTIF($F$2:F9,"Yes"),0)</f>
        <v>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5" x14ac:dyDescent="0.25">
      <c r="A10" s="79">
        <v>9</v>
      </c>
      <c r="B10" s="79">
        <f>IF(F10="YES","RSVP"&amp;"-"&amp;COUNTIF($F$2:F10,"Yes"),0)</f>
        <v>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5" x14ac:dyDescent="0.25">
      <c r="A11" s="79">
        <v>10</v>
      </c>
      <c r="B11" s="79">
        <f>IF(F11="YES","RSVP"&amp;"-"&amp;COUNTIF($F$2:F11,"Yes"),0)</f>
        <v>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5" x14ac:dyDescent="0.25">
      <c r="A12" s="79">
        <v>11</v>
      </c>
      <c r="B12" s="79">
        <f>IF(F12="YES","RSVP"&amp;"-"&amp;COUNTIF($F$2:F12,"Yes"),0)</f>
        <v>0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5" x14ac:dyDescent="0.25">
      <c r="A13" s="79">
        <v>12</v>
      </c>
      <c r="B13" s="79">
        <f>IF(F13="YES","RSVP"&amp;"-"&amp;COUNTIF($F$2:F13,"Yes"),0)</f>
        <v>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5" x14ac:dyDescent="0.25">
      <c r="A14" s="79">
        <v>13</v>
      </c>
      <c r="B14" s="79">
        <f>IF(F14="YES","RSVP"&amp;"-"&amp;COUNTIF($F$2:F14,"Yes"),0)</f>
        <v>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5" x14ac:dyDescent="0.25">
      <c r="A15" s="79">
        <v>14</v>
      </c>
      <c r="B15" s="79">
        <f>IF(F15="YES","RSVP"&amp;"-"&amp;COUNTIF($F$2:F15,"Yes"),0)</f>
        <v>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5" x14ac:dyDescent="0.25">
      <c r="A16" s="79">
        <v>15</v>
      </c>
      <c r="B16" s="79">
        <f>IF(F16="YES","RSVP"&amp;"-"&amp;COUNTIF($F$2:F16,"Yes"),0)</f>
        <v>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x14ac:dyDescent="0.25">
      <c r="A17" s="79">
        <v>16</v>
      </c>
      <c r="B17" s="79">
        <f>IF(F17="YES","RSVP"&amp;"-"&amp;COUNTIF($F$2:F17,"Yes"),0)</f>
        <v>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3" x14ac:dyDescent="0.25">
      <c r="A18" s="79">
        <v>17</v>
      </c>
      <c r="B18" s="79">
        <f>IF(F18="YES","RSVP"&amp;"-"&amp;COUNTIF($F$2:F18,"Yes"),0)</f>
        <v>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x14ac:dyDescent="0.25">
      <c r="A19" s="79">
        <v>18</v>
      </c>
      <c r="B19" s="79">
        <f>IF(F19="YES","RSVP"&amp;"-"&amp;COUNTIF($F$2:F19,"Yes"),0)</f>
        <v>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x14ac:dyDescent="0.25">
      <c r="A20" s="79">
        <v>19</v>
      </c>
      <c r="B20" s="79">
        <f>IF(F20="YES","RSVP"&amp;"-"&amp;COUNTIF($F$2:F20,"Yes"),0)</f>
        <v>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x14ac:dyDescent="0.25">
      <c r="A21" s="79">
        <v>20</v>
      </c>
      <c r="B21" s="79">
        <f>IF(F21="YES","RSVP"&amp;"-"&amp;COUNTIF($F$2:F21,"Yes"),0)</f>
        <v>0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x14ac:dyDescent="0.25">
      <c r="A22" s="79">
        <v>21</v>
      </c>
      <c r="B22" s="79">
        <f>IF(F22="YES","RSVP"&amp;"-"&amp;COUNTIF($F$2:F22,"Yes"),0)</f>
        <v>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x14ac:dyDescent="0.25">
      <c r="A23" s="79">
        <v>22</v>
      </c>
      <c r="B23" s="79">
        <f>IF(F23="YES","RSVP"&amp;"-"&amp;COUNTIF($F$2:F23,"Yes"),0)</f>
        <v>0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x14ac:dyDescent="0.25">
      <c r="A24" s="79">
        <v>23</v>
      </c>
      <c r="B24" s="79">
        <f>IF(F24="YES","RSVP"&amp;"-"&amp;COUNTIF($F$2:F24,"Yes"),0)</f>
        <v>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x14ac:dyDescent="0.25">
      <c r="A25" s="79">
        <v>24</v>
      </c>
      <c r="B25" s="79">
        <f>IF(F25="YES","RSVP"&amp;"-"&amp;COUNTIF($F$2:F25,"Yes"),0)</f>
        <v>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x14ac:dyDescent="0.25">
      <c r="A26" s="79">
        <v>25</v>
      </c>
      <c r="B26" s="79">
        <f>IF(F26="YES","RSVP"&amp;"-"&amp;COUNTIF($F$2:F26,"Yes"),0)</f>
        <v>0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x14ac:dyDescent="0.25">
      <c r="A27" s="79">
        <v>26</v>
      </c>
      <c r="B27" s="79">
        <f>IF(F27="YES","RSVP"&amp;"-"&amp;COUNTIF($F$2:F27,"Yes"),0)</f>
        <v>0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x14ac:dyDescent="0.25">
      <c r="A28" s="79">
        <v>27</v>
      </c>
      <c r="B28" s="79">
        <f>IF(F28="YES","RSVP"&amp;"-"&amp;COUNTIF($F$2:F28,"Yes"),0)</f>
        <v>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5">
      <c r="A29" s="79">
        <v>28</v>
      </c>
      <c r="B29" s="79">
        <f>IF(F29="YES","RSVP"&amp;"-"&amp;COUNTIF($F$2:F29,"Yes"),0)</f>
        <v>0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3" x14ac:dyDescent="0.25">
      <c r="A30" s="79">
        <v>29</v>
      </c>
      <c r="B30" s="79">
        <f>IF(F30="YES","RSVP"&amp;"-"&amp;COUNTIF($F$2:F30,"Yes"),0)</f>
        <v>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5">
      <c r="A31" s="79">
        <v>30</v>
      </c>
      <c r="B31" s="79">
        <f>IF(F31="YES","RSVP"&amp;"-"&amp;COUNTIF($F$2:F31,"Yes"),0)</f>
        <v>0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1:13" x14ac:dyDescent="0.25">
      <c r="A32" s="79">
        <v>31</v>
      </c>
      <c r="B32" s="79">
        <f>IF(F32="YES","RSVP"&amp;"-"&amp;COUNTIF($F$2:F32,"Yes"),0)</f>
        <v>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5">
      <c r="A33" s="79">
        <v>32</v>
      </c>
      <c r="B33" s="79">
        <f>IF(F33="YES","RSVP"&amp;"-"&amp;COUNTIF($F$2:F33,"Yes"),0)</f>
        <v>0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1:13" x14ac:dyDescent="0.25">
      <c r="A34" s="79">
        <v>33</v>
      </c>
      <c r="B34" s="79">
        <f>IF(F34="YES","RSVP"&amp;"-"&amp;COUNTIF($F$2:F34,"Yes"),0)</f>
        <v>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1:13" x14ac:dyDescent="0.25">
      <c r="A35" s="79">
        <v>34</v>
      </c>
      <c r="B35" s="79">
        <f>IF(F35="YES","RSVP"&amp;"-"&amp;COUNTIF($F$2:F35,"Yes"),0)</f>
        <v>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x14ac:dyDescent="0.25">
      <c r="A36" s="79">
        <v>35</v>
      </c>
      <c r="B36" s="79">
        <f>IF(F36="YES","RSVP"&amp;"-"&amp;COUNTIF($F$2:F36,"Yes"),0)</f>
        <v>0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1:13" x14ac:dyDescent="0.25">
      <c r="A37" s="79">
        <v>36</v>
      </c>
      <c r="B37" s="79">
        <f>IF(F37="YES","RSVP"&amp;"-"&amp;COUNTIF($F$2:F37,"Yes"),0)</f>
        <v>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x14ac:dyDescent="0.25">
      <c r="A38" s="79">
        <v>37</v>
      </c>
      <c r="B38" s="79">
        <f>IF(F38="YES","RSVP"&amp;"-"&amp;COUNTIF($F$2:F38,"Yes"),0)</f>
        <v>0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x14ac:dyDescent="0.25">
      <c r="A39" s="79">
        <v>38</v>
      </c>
      <c r="B39" s="79">
        <f>IF(F39="YES","RSVP"&amp;"-"&amp;COUNTIF($F$2:F39,"Yes"),0)</f>
        <v>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x14ac:dyDescent="0.25">
      <c r="A40" s="79">
        <v>39</v>
      </c>
      <c r="B40" s="79">
        <f>IF(F40="YES","RSVP"&amp;"-"&amp;COUNTIF($F$2:F40,"Yes"),0)</f>
        <v>0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x14ac:dyDescent="0.25">
      <c r="A41" s="79">
        <v>40</v>
      </c>
      <c r="B41" s="79">
        <f>IF(F41="YES","RSVP"&amp;"-"&amp;COUNTIF($F$2:F41,"Yes"),0)</f>
        <v>0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x14ac:dyDescent="0.25">
      <c r="A42" s="79">
        <v>41</v>
      </c>
      <c r="B42" s="79">
        <f>IF(F42="YES","RSVP"&amp;"-"&amp;COUNTIF($F$2:F42,"Yes"),0)</f>
        <v>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x14ac:dyDescent="0.25">
      <c r="A43" s="79">
        <v>42</v>
      </c>
      <c r="B43" s="79">
        <f>IF(F43="YES","RSVP"&amp;"-"&amp;COUNTIF($F$2:F43,"Yes"),0)</f>
        <v>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x14ac:dyDescent="0.25">
      <c r="A44" s="79">
        <v>43</v>
      </c>
      <c r="B44" s="79">
        <f>IF(F44="YES","RSVP"&amp;"-"&amp;COUNTIF($F$2:F44,"Yes"),0)</f>
        <v>0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1:13" x14ac:dyDescent="0.25">
      <c r="A45" s="79">
        <v>44</v>
      </c>
      <c r="B45" s="79">
        <f>IF(F45="YES","RSVP"&amp;"-"&amp;COUNTIF($F$2:F45,"Yes"),0)</f>
        <v>0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1:13" x14ac:dyDescent="0.25">
      <c r="A46" s="79">
        <v>45</v>
      </c>
      <c r="B46" s="79">
        <f>IF(F46="YES","RSVP"&amp;"-"&amp;COUNTIF($F$2:F46,"Yes"),0)</f>
        <v>0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x14ac:dyDescent="0.25">
      <c r="A47" s="79">
        <v>46</v>
      </c>
      <c r="B47" s="79">
        <f>IF(F47="YES","RSVP"&amp;"-"&amp;COUNTIF($F$2:F47,"Yes"),0)</f>
        <v>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x14ac:dyDescent="0.25">
      <c r="A48" s="79">
        <v>47</v>
      </c>
      <c r="B48" s="79">
        <f>IF(F48="YES","RSVP"&amp;"-"&amp;COUNTIF($F$2:F48,"Yes"),0)</f>
        <v>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x14ac:dyDescent="0.25">
      <c r="A49" s="79">
        <v>48</v>
      </c>
      <c r="B49" s="79">
        <f>IF(F49="YES","RSVP"&amp;"-"&amp;COUNTIF($F$2:F49,"Yes"),0)</f>
        <v>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x14ac:dyDescent="0.25">
      <c r="A50" s="79">
        <v>49</v>
      </c>
      <c r="B50" s="79">
        <f>IF(F50="YES","RSVP"&amp;"-"&amp;COUNTIF($F$2:F50,"Yes"),0)</f>
        <v>0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x14ac:dyDescent="0.25">
      <c r="A51" s="79">
        <v>50</v>
      </c>
      <c r="B51" s="79">
        <f>IF(F51="YES","RSVP"&amp;"-"&amp;COUNTIF($F$2:F51,"Yes"),0)</f>
        <v>0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1:13" x14ac:dyDescent="0.25">
      <c r="A52" s="79">
        <v>51</v>
      </c>
      <c r="B52" s="79">
        <f>IF(F52="YES","RSVP"&amp;"-"&amp;COUNTIF($F$2:F52,"Yes"),0)</f>
        <v>0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x14ac:dyDescent="0.25">
      <c r="A53" s="79">
        <v>52</v>
      </c>
      <c r="B53" s="79">
        <f>IF(F53="YES","RSVP"&amp;"-"&amp;COUNTIF($F$2:F53,"Yes"),0)</f>
        <v>0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1:13" x14ac:dyDescent="0.25">
      <c r="A54" s="79">
        <v>53</v>
      </c>
      <c r="B54" s="79">
        <f>IF(F54="YES","RSVP"&amp;"-"&amp;COUNTIF($F$2:F54,"Yes"),0)</f>
        <v>0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x14ac:dyDescent="0.25">
      <c r="A55" s="79">
        <v>54</v>
      </c>
      <c r="B55" s="79">
        <f>IF(F55="YES","RSVP"&amp;"-"&amp;COUNTIF($F$2:F55,"Yes"),0)</f>
        <v>0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3" x14ac:dyDescent="0.25">
      <c r="A56" s="79">
        <v>55</v>
      </c>
      <c r="B56" s="79">
        <f>IF(F56="YES","RSVP"&amp;"-"&amp;COUNTIF($F$2:F56,"Yes"),0)</f>
        <v>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x14ac:dyDescent="0.25">
      <c r="A57" s="79">
        <v>56</v>
      </c>
      <c r="B57" s="79">
        <f>IF(F57="YES","RSVP"&amp;"-"&amp;COUNTIF($F$2:F57,"Yes"),0)</f>
        <v>0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x14ac:dyDescent="0.25">
      <c r="A58" s="79">
        <v>57</v>
      </c>
      <c r="B58" s="79">
        <f>IF(F58="YES","RSVP"&amp;"-"&amp;COUNTIF($F$2:F58,"Yes"),0)</f>
        <v>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1:13" x14ac:dyDescent="0.25">
      <c r="A59" s="79">
        <v>58</v>
      </c>
      <c r="B59" s="79">
        <f>IF(F59="YES","RSVP"&amp;"-"&amp;COUNTIF($F$2:F59,"Yes"),0)</f>
        <v>0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1:13" x14ac:dyDescent="0.25">
      <c r="A60" s="79">
        <v>59</v>
      </c>
      <c r="B60" s="79">
        <f>IF(F60="YES","RSVP"&amp;"-"&amp;COUNTIF($F$2:F60,"Yes"),0)</f>
        <v>0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1:13" x14ac:dyDescent="0.25">
      <c r="A61" s="79">
        <v>60</v>
      </c>
      <c r="B61" s="79">
        <f>IF(F61="YES","RSVP"&amp;"-"&amp;COUNTIF($F$2:F61,"Yes"),0)</f>
        <v>0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1:13" x14ac:dyDescent="0.25">
      <c r="A62" s="79">
        <v>61</v>
      </c>
      <c r="B62" s="79">
        <f>IF(F62="YES","RSVP"&amp;"-"&amp;COUNTIF($F$2:F62,"Yes"),0)</f>
        <v>0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3" x14ac:dyDescent="0.25">
      <c r="A63" s="79">
        <v>62</v>
      </c>
      <c r="B63" s="79">
        <f>IF(F63="YES","RSVP"&amp;"-"&amp;COUNTIF($F$2:F63,"Yes"),0)</f>
        <v>0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1:13" x14ac:dyDescent="0.25">
      <c r="A64" s="79">
        <v>63</v>
      </c>
      <c r="B64" s="79">
        <f>IF(F64="YES","RSVP"&amp;"-"&amp;COUNTIF($F$2:F64,"Yes"),0)</f>
        <v>0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1:13" x14ac:dyDescent="0.25">
      <c r="A65" s="79">
        <v>64</v>
      </c>
      <c r="B65" s="79">
        <f>IF(F65="YES","RSVP"&amp;"-"&amp;COUNTIF($F$2:F65,"Yes"),0)</f>
        <v>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x14ac:dyDescent="0.25">
      <c r="A66" s="79">
        <v>65</v>
      </c>
      <c r="B66" s="79">
        <f>IF(F66="YES","RSVP"&amp;"-"&amp;COUNTIF($F$2:F66,"Yes"),0)</f>
        <v>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1:13" x14ac:dyDescent="0.25">
      <c r="A67" s="79">
        <v>66</v>
      </c>
      <c r="B67" s="79">
        <f>IF(F67="YES","RSVP"&amp;"-"&amp;COUNTIF($F$2:F67,"Yes"),0)</f>
        <v>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1:13" x14ac:dyDescent="0.25">
      <c r="A68" s="79">
        <v>67</v>
      </c>
      <c r="B68" s="79">
        <f>IF(F68="YES","RSVP"&amp;"-"&amp;COUNTIF($F$2:F68,"Yes"),0)</f>
        <v>0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x14ac:dyDescent="0.25">
      <c r="A69" s="79">
        <v>68</v>
      </c>
      <c r="B69" s="79">
        <f>IF(F69="YES","RSVP"&amp;"-"&amp;COUNTIF($F$2:F69,"Yes"),0)</f>
        <v>0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1:13" x14ac:dyDescent="0.25">
      <c r="A70" s="79">
        <v>69</v>
      </c>
      <c r="B70" s="79">
        <f>IF(F70="YES","RSVP"&amp;"-"&amp;COUNTIF($F$2:F70,"Yes"),0)</f>
        <v>0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1:13" x14ac:dyDescent="0.25">
      <c r="A71" s="79">
        <v>70</v>
      </c>
      <c r="B71" s="79">
        <f>IF(F71="YES","RSVP"&amp;"-"&amp;COUNTIF($F$2:F71,"Yes"),0)</f>
        <v>0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1:13" x14ac:dyDescent="0.25">
      <c r="A72" s="79">
        <v>71</v>
      </c>
      <c r="B72" s="79">
        <f>IF(F72="YES","RSVP"&amp;"-"&amp;COUNTIF($F$2:F72,"Yes"),0)</f>
        <v>0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1:13" x14ac:dyDescent="0.25">
      <c r="A73" s="79">
        <v>72</v>
      </c>
      <c r="B73" s="79">
        <f>IF(F73="YES","RSVP"&amp;"-"&amp;COUNTIF($F$2:F73,"Yes"),0)</f>
        <v>0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1:13" x14ac:dyDescent="0.25">
      <c r="A74" s="79">
        <v>73</v>
      </c>
      <c r="B74" s="79">
        <f>IF(F74="YES","RSVP"&amp;"-"&amp;COUNTIF($F$2:F74,"Yes"),0)</f>
        <v>0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1:13" x14ac:dyDescent="0.25">
      <c r="A75" s="79">
        <v>74</v>
      </c>
      <c r="B75" s="79">
        <f>IF(F75="YES","RSVP"&amp;"-"&amp;COUNTIF($F$2:F75,"Yes"),0)</f>
        <v>0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1:13" x14ac:dyDescent="0.25">
      <c r="A76" s="79">
        <v>75</v>
      </c>
      <c r="B76" s="79">
        <f>IF(F76="YES","RSVP"&amp;"-"&amp;COUNTIF($F$2:F76,"Yes"),0)</f>
        <v>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1:13" x14ac:dyDescent="0.25">
      <c r="A77" s="79">
        <v>76</v>
      </c>
      <c r="B77" s="79">
        <f>IF(F77="YES","RSVP"&amp;"-"&amp;COUNTIF($F$2:F77,"Yes"),0)</f>
        <v>0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1:13" x14ac:dyDescent="0.25">
      <c r="A78" s="79">
        <v>77</v>
      </c>
      <c r="B78" s="79">
        <f>IF(F78="YES","RSVP"&amp;"-"&amp;COUNTIF($F$2:F78,"Yes"),0)</f>
        <v>0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1:13" x14ac:dyDescent="0.25">
      <c r="A79" s="79">
        <v>78</v>
      </c>
      <c r="B79" s="79">
        <f>IF(F79="YES","RSVP"&amp;"-"&amp;COUNTIF($F$2:F79,"Yes"),0)</f>
        <v>0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1:13" x14ac:dyDescent="0.25">
      <c r="A80" s="79">
        <v>79</v>
      </c>
      <c r="B80" s="79">
        <f>IF(F80="YES","RSVP"&amp;"-"&amp;COUNTIF($F$2:F80,"Yes"),0)</f>
        <v>0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1:13" x14ac:dyDescent="0.25">
      <c r="A81" s="79">
        <v>80</v>
      </c>
      <c r="B81" s="79">
        <f>IF(F81="YES","RSVP"&amp;"-"&amp;COUNTIF($F$2:F81,"Yes"),0)</f>
        <v>0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1:13" x14ac:dyDescent="0.25">
      <c r="A82" s="79">
        <v>81</v>
      </c>
      <c r="B82" s="79">
        <f>IF(F82="YES","RSVP"&amp;"-"&amp;COUNTIF($F$2:F82,"Yes"),0)</f>
        <v>0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1:13" x14ac:dyDescent="0.25">
      <c r="A83" s="79">
        <v>82</v>
      </c>
      <c r="B83" s="79">
        <f>IF(F83="YES","RSVP"&amp;"-"&amp;COUNTIF($F$2:F83,"Yes"),0)</f>
        <v>0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3" x14ac:dyDescent="0.25">
      <c r="A84" s="79">
        <v>83</v>
      </c>
      <c r="B84" s="79">
        <f>IF(F84="YES","RSVP"&amp;"-"&amp;COUNTIF($F$2:F84,"Yes"),0)</f>
        <v>0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1:13" x14ac:dyDescent="0.25">
      <c r="A85" s="79">
        <v>84</v>
      </c>
      <c r="B85" s="79">
        <f>IF(F85="YES","RSVP"&amp;"-"&amp;COUNTIF($F$2:F85,"Yes"),0)</f>
        <v>0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1:13" x14ac:dyDescent="0.25">
      <c r="A86" s="79">
        <v>85</v>
      </c>
      <c r="B86" s="79">
        <f>IF(F86="YES","RSVP"&amp;"-"&amp;COUNTIF($F$2:F86,"Yes"),0)</f>
        <v>0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1:13" x14ac:dyDescent="0.25">
      <c r="A87" s="79">
        <v>86</v>
      </c>
      <c r="B87" s="79">
        <f>IF(F87="YES","RSVP"&amp;"-"&amp;COUNTIF($F$2:F87,"Yes"),0)</f>
        <v>0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1:13" x14ac:dyDescent="0.25">
      <c r="A88" s="79">
        <v>87</v>
      </c>
      <c r="B88" s="79">
        <f>IF(F88="YES","RSVP"&amp;"-"&amp;COUNTIF($F$2:F88,"Yes"),0)</f>
        <v>0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1:13" x14ac:dyDescent="0.25">
      <c r="A89" s="79">
        <v>88</v>
      </c>
      <c r="B89" s="79">
        <f>IF(F89="YES","RSVP"&amp;"-"&amp;COUNTIF($F$2:F89,"Yes"),0)</f>
        <v>0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1:13" x14ac:dyDescent="0.25">
      <c r="A90" s="79">
        <v>89</v>
      </c>
      <c r="B90" s="79">
        <f>IF(F90="YES","RSVP"&amp;"-"&amp;COUNTIF($F$2:F90,"Yes"),0)</f>
        <v>0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1:13" x14ac:dyDescent="0.25">
      <c r="A91" s="79">
        <v>90</v>
      </c>
      <c r="B91" s="79">
        <f>IF(F91="YES","RSVP"&amp;"-"&amp;COUNTIF($F$2:F91,"Yes"),0)</f>
        <v>0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1:13" x14ac:dyDescent="0.25">
      <c r="A92" s="79">
        <v>91</v>
      </c>
      <c r="B92" s="79">
        <f>IF(F92="YES","RSVP"&amp;"-"&amp;COUNTIF($F$2:F92,"Yes"),0)</f>
        <v>0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1:13" x14ac:dyDescent="0.25">
      <c r="A93" s="79">
        <v>92</v>
      </c>
      <c r="B93" s="79">
        <f>IF(F93="YES","RSVP"&amp;"-"&amp;COUNTIF($F$2:F93,"Yes"),0)</f>
        <v>0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1:13" x14ac:dyDescent="0.25">
      <c r="A94" s="79">
        <v>93</v>
      </c>
      <c r="B94" s="79">
        <f>IF(F94="YES","RSVP"&amp;"-"&amp;COUNTIF($F$2:F94,"Yes"),0)</f>
        <v>0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1:13" x14ac:dyDescent="0.25">
      <c r="A95" s="79">
        <v>94</v>
      </c>
      <c r="B95" s="79">
        <f>IF(F95="YES","RSVP"&amp;"-"&amp;COUNTIF($F$2:F95,"Yes"),0)</f>
        <v>0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1:13" x14ac:dyDescent="0.25">
      <c r="A96" s="79">
        <v>95</v>
      </c>
      <c r="B96" s="79">
        <f>IF(F96="YES","RSVP"&amp;"-"&amp;COUNTIF($F$2:F96,"Yes"),0)</f>
        <v>0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1:13" x14ac:dyDescent="0.25">
      <c r="A97" s="79">
        <v>96</v>
      </c>
      <c r="B97" s="79">
        <f>IF(F97="YES","RSVP"&amp;"-"&amp;COUNTIF($F$2:F97,"Yes"),0)</f>
        <v>0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1:13" x14ac:dyDescent="0.25">
      <c r="A98" s="79">
        <v>97</v>
      </c>
      <c r="B98" s="79">
        <f>IF(F98="YES","RSVP"&amp;"-"&amp;COUNTIF($F$2:F98,"Yes"),0)</f>
        <v>0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1:13" x14ac:dyDescent="0.25">
      <c r="A99" s="79">
        <v>98</v>
      </c>
      <c r="B99" s="79">
        <f>IF(F99="YES","RSVP"&amp;"-"&amp;COUNTIF($F$2:F99,"Yes"),0)</f>
        <v>0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1:13" x14ac:dyDescent="0.25">
      <c r="A100" s="79">
        <v>99</v>
      </c>
      <c r="B100" s="79">
        <f>IF(F100="YES","RSVP"&amp;"-"&amp;COUNTIF($F$2:F100,"Yes"),0)</f>
        <v>0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1:13" x14ac:dyDescent="0.25">
      <c r="A101" s="79">
        <v>100</v>
      </c>
      <c r="B101" s="79">
        <f>IF(F101="YES","RSVP"&amp;"-"&amp;COUNTIF($F$2:F101,"Yes"),0)</f>
        <v>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1:13" x14ac:dyDescent="0.25">
      <c r="A102" s="79">
        <v>101</v>
      </c>
      <c r="B102" s="79">
        <f>IF(F102="YES","RSVP"&amp;"-"&amp;COUNTIF($F$2:F102,"Yes"),0)</f>
        <v>0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1:13" x14ac:dyDescent="0.25">
      <c r="A103" s="79">
        <v>102</v>
      </c>
      <c r="B103" s="79">
        <f>IF(F103="YES","RSVP"&amp;"-"&amp;COUNTIF($F$2:F103,"Yes"),0)</f>
        <v>0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1:13" x14ac:dyDescent="0.25">
      <c r="A104" s="79">
        <v>103</v>
      </c>
      <c r="B104" s="79">
        <f>IF(F104="YES","RSVP"&amp;"-"&amp;COUNTIF($F$2:F104,"Yes"),0)</f>
        <v>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1:13" x14ac:dyDescent="0.25">
      <c r="A105" s="79">
        <v>104</v>
      </c>
      <c r="B105" s="79">
        <f>IF(F105="YES","RSVP"&amp;"-"&amp;COUNTIF($F$2:F105,"Yes"),0)</f>
        <v>0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1:13" x14ac:dyDescent="0.25">
      <c r="A106" s="79">
        <v>105</v>
      </c>
      <c r="B106" s="79">
        <f>IF(F106="YES","RSVP"&amp;"-"&amp;COUNTIF($F$2:F106,"Yes"),0)</f>
        <v>0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1:13" x14ac:dyDescent="0.25">
      <c r="A107" s="79">
        <v>106</v>
      </c>
      <c r="B107" s="79">
        <f>IF(F107="YES","RSVP"&amp;"-"&amp;COUNTIF($F$2:F107,"Yes"),0)</f>
        <v>0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1:13" x14ac:dyDescent="0.25">
      <c r="A108" s="79">
        <v>107</v>
      </c>
      <c r="B108" s="79">
        <f>IF(F108="YES","RSVP"&amp;"-"&amp;COUNTIF($F$2:F108,"Yes"),0)</f>
        <v>0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1:13" x14ac:dyDescent="0.25">
      <c r="A109" s="79">
        <v>108</v>
      </c>
      <c r="B109" s="79">
        <f>IF(F109="YES","RSVP"&amp;"-"&amp;COUNTIF($F$2:F109,"Yes"),0)</f>
        <v>0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1:13" x14ac:dyDescent="0.25">
      <c r="A110" s="79">
        <v>109</v>
      </c>
      <c r="B110" s="79">
        <f>IF(F110="YES","RSVP"&amp;"-"&amp;COUNTIF($F$2:F110,"Yes"),0)</f>
        <v>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1:13" x14ac:dyDescent="0.25">
      <c r="A111" s="79">
        <v>110</v>
      </c>
      <c r="B111" s="79">
        <f>IF(F111="YES","RSVP"&amp;"-"&amp;COUNTIF($F$2:F111,"Yes"),0)</f>
        <v>0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</row>
    <row r="112" spans="1:13" x14ac:dyDescent="0.25">
      <c r="A112" s="79">
        <v>111</v>
      </c>
      <c r="B112" s="79">
        <f>IF(F112="YES","RSVP"&amp;"-"&amp;COUNTIF($F$2:F112,"Yes"),0)</f>
        <v>0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</row>
    <row r="113" spans="1:13" x14ac:dyDescent="0.25">
      <c r="A113" s="79">
        <v>112</v>
      </c>
      <c r="B113" s="79">
        <f>IF(F113="YES","RSVP"&amp;"-"&amp;COUNTIF($F$2:F113,"Yes"),0)</f>
        <v>0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4" spans="1:13" x14ac:dyDescent="0.25">
      <c r="A114" s="79">
        <v>113</v>
      </c>
      <c r="B114" s="79">
        <f>IF(F114="YES","RSVP"&amp;"-"&amp;COUNTIF($F$2:F114,"Yes"),0)</f>
        <v>0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</row>
    <row r="115" spans="1:13" x14ac:dyDescent="0.25">
      <c r="A115" s="79">
        <v>114</v>
      </c>
      <c r="B115" s="79">
        <f>IF(F115="YES","RSVP"&amp;"-"&amp;COUNTIF($F$2:F115,"Yes"),0)</f>
        <v>0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</row>
    <row r="116" spans="1:13" x14ac:dyDescent="0.25">
      <c r="A116" s="79">
        <v>115</v>
      </c>
      <c r="B116" s="79">
        <f>IF(F116="YES","RSVP"&amp;"-"&amp;COUNTIF($F$2:F116,"Yes"),0)</f>
        <v>0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</row>
    <row r="117" spans="1:13" x14ac:dyDescent="0.25">
      <c r="A117" s="79">
        <v>116</v>
      </c>
      <c r="B117" s="79">
        <f>IF(F117="YES","RSVP"&amp;"-"&amp;COUNTIF($F$2:F117,"Yes"),0)</f>
        <v>0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</row>
    <row r="118" spans="1:13" x14ac:dyDescent="0.25">
      <c r="A118" s="79">
        <v>117</v>
      </c>
      <c r="B118" s="79">
        <f>IF(F118="YES","RSVP"&amp;"-"&amp;COUNTIF($F$2:F118,"Yes"),0)</f>
        <v>0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</row>
    <row r="119" spans="1:13" x14ac:dyDescent="0.25">
      <c r="A119" s="79">
        <v>118</v>
      </c>
      <c r="B119" s="79">
        <f>IF(F119="YES","RSVP"&amp;"-"&amp;COUNTIF($F$2:F119,"Yes"),0)</f>
        <v>0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</row>
    <row r="120" spans="1:13" x14ac:dyDescent="0.25">
      <c r="A120" s="79">
        <v>119</v>
      </c>
      <c r="B120" s="79">
        <f>IF(F120="YES","RSVP"&amp;"-"&amp;COUNTIF($F$2:F120,"Yes"),0)</f>
        <v>0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</row>
    <row r="121" spans="1:13" x14ac:dyDescent="0.25">
      <c r="A121" s="79">
        <v>120</v>
      </c>
      <c r="B121" s="79">
        <f>IF(F121="YES","RSVP"&amp;"-"&amp;COUNTIF($F$2:F121,"Yes"),0)</f>
        <v>0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</row>
    <row r="122" spans="1:13" x14ac:dyDescent="0.25">
      <c r="A122" s="79">
        <v>121</v>
      </c>
      <c r="B122" s="79">
        <f>IF(F122="YES","RSVP"&amp;"-"&amp;COUNTIF($F$2:F122,"Yes"),0)</f>
        <v>0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</row>
    <row r="123" spans="1:13" x14ac:dyDescent="0.25">
      <c r="A123" s="79">
        <v>122</v>
      </c>
      <c r="B123" s="79">
        <f>IF(F123="YES","RSVP"&amp;"-"&amp;COUNTIF($F$2:F123,"Yes"),0)</f>
        <v>0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</row>
    <row r="124" spans="1:13" x14ac:dyDescent="0.25">
      <c r="A124" s="79">
        <v>123</v>
      </c>
      <c r="B124" s="79">
        <f>IF(F124="YES","RSVP"&amp;"-"&amp;COUNTIF($F$2:F124,"Yes"),0)</f>
        <v>0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</row>
    <row r="125" spans="1:13" x14ac:dyDescent="0.25">
      <c r="A125" s="79">
        <v>124</v>
      </c>
      <c r="B125" s="79">
        <f>IF(F125="YES","RSVP"&amp;"-"&amp;COUNTIF($F$2:F125,"Yes"),0)</f>
        <v>0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</row>
    <row r="126" spans="1:13" x14ac:dyDescent="0.25">
      <c r="A126" s="79">
        <v>125</v>
      </c>
      <c r="B126" s="79">
        <f>IF(F126="YES","RSVP"&amp;"-"&amp;COUNTIF($F$2:F126,"Yes"),0)</f>
        <v>0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</row>
    <row r="127" spans="1:13" x14ac:dyDescent="0.25">
      <c r="A127" s="79">
        <v>126</v>
      </c>
      <c r="B127" s="79">
        <f>IF(F127="YES","RSVP"&amp;"-"&amp;COUNTIF($F$2:F127,"Yes"),0)</f>
        <v>0</v>
      </c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</row>
    <row r="128" spans="1:13" x14ac:dyDescent="0.25">
      <c r="A128" s="79">
        <v>127</v>
      </c>
      <c r="B128" s="79">
        <f>IF(F128="YES","RSVP"&amp;"-"&amp;COUNTIF($F$2:F128,"Yes"),0)</f>
        <v>0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29" spans="1:13" x14ac:dyDescent="0.25">
      <c r="A129" s="79">
        <v>128</v>
      </c>
      <c r="B129" s="79">
        <f>IF(F129="YES","RSVP"&amp;"-"&amp;COUNTIF($F$2:F129,"Yes"),0)</f>
        <v>0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</row>
    <row r="130" spans="1:13" x14ac:dyDescent="0.25">
      <c r="A130" s="79">
        <v>129</v>
      </c>
      <c r="B130" s="79">
        <f>IF(F130="YES","RSVP"&amp;"-"&amp;COUNTIF($F$2:F130,"Yes"),0)</f>
        <v>0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</row>
    <row r="131" spans="1:13" x14ac:dyDescent="0.25">
      <c r="A131" s="79">
        <v>130</v>
      </c>
      <c r="B131" s="79">
        <f>IF(F131="YES","RSVP"&amp;"-"&amp;COUNTIF($F$2:F131,"Yes"),0)</f>
        <v>0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</row>
    <row r="132" spans="1:13" x14ac:dyDescent="0.25">
      <c r="A132" s="79">
        <v>131</v>
      </c>
      <c r="B132" s="79">
        <f>IF(F132="YES","RSVP"&amp;"-"&amp;COUNTIF($F$2:F132,"Yes"),0)</f>
        <v>0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</row>
    <row r="133" spans="1:13" x14ac:dyDescent="0.25">
      <c r="A133" s="79">
        <v>132</v>
      </c>
      <c r="B133" s="79">
        <f>IF(F133="YES","RSVP"&amp;"-"&amp;COUNTIF($F$2:F133,"Yes"),0)</f>
        <v>0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</row>
    <row r="134" spans="1:13" x14ac:dyDescent="0.25">
      <c r="A134" s="79">
        <v>133</v>
      </c>
      <c r="B134" s="79">
        <f>IF(F134="YES","RSVP"&amp;"-"&amp;COUNTIF($F$2:F134,"Yes"),0)</f>
        <v>0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</row>
    <row r="135" spans="1:13" x14ac:dyDescent="0.25">
      <c r="A135" s="79">
        <v>134</v>
      </c>
      <c r="B135" s="79">
        <f>IF(F135="YES","RSVP"&amp;"-"&amp;COUNTIF($F$2:F135,"Yes"),0)</f>
        <v>0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</row>
    <row r="136" spans="1:13" x14ac:dyDescent="0.25">
      <c r="A136" s="79">
        <v>135</v>
      </c>
      <c r="B136" s="79">
        <f>IF(F136="YES","RSVP"&amp;"-"&amp;COUNTIF($F$2:F136,"Yes"),0)</f>
        <v>0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</row>
    <row r="137" spans="1:13" x14ac:dyDescent="0.25">
      <c r="A137" s="79">
        <v>136</v>
      </c>
      <c r="B137" s="79">
        <f>IF(F137="YES","RSVP"&amp;"-"&amp;COUNTIF($F$2:F137,"Yes"),0)</f>
        <v>0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</row>
    <row r="138" spans="1:13" x14ac:dyDescent="0.25">
      <c r="A138" s="79">
        <v>137</v>
      </c>
      <c r="B138" s="79">
        <f>IF(F138="YES","RSVP"&amp;"-"&amp;COUNTIF($F$2:F138,"Yes"),0)</f>
        <v>0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</row>
    <row r="139" spans="1:13" x14ac:dyDescent="0.25">
      <c r="A139" s="79">
        <v>138</v>
      </c>
      <c r="B139" s="79">
        <f>IF(F139="YES","RSVP"&amp;"-"&amp;COUNTIF($F$2:F139,"Yes"),0)</f>
        <v>0</v>
      </c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</row>
    <row r="140" spans="1:13" x14ac:dyDescent="0.25">
      <c r="A140" s="79">
        <v>139</v>
      </c>
      <c r="B140" s="79">
        <f>IF(F140="YES","RSVP"&amp;"-"&amp;COUNTIF($F$2:F140,"Yes"),0)</f>
        <v>0</v>
      </c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</row>
    <row r="141" spans="1:13" x14ac:dyDescent="0.25">
      <c r="A141" s="79">
        <v>140</v>
      </c>
      <c r="B141" s="79">
        <f>IF(F141="YES","RSVP"&amp;"-"&amp;COUNTIF($F$2:F141,"Yes"),0)</f>
        <v>0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</row>
    <row r="142" spans="1:13" x14ac:dyDescent="0.25">
      <c r="A142" s="79">
        <v>141</v>
      </c>
      <c r="B142" s="79">
        <f>IF(F142="YES","RSVP"&amp;"-"&amp;COUNTIF($F$2:F142,"Yes"),0)</f>
        <v>0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</row>
    <row r="143" spans="1:13" x14ac:dyDescent="0.25">
      <c r="A143" s="79">
        <v>142</v>
      </c>
      <c r="B143" s="79">
        <f>IF(F143="YES","RSVP"&amp;"-"&amp;COUNTIF($F$2:F143,"Yes"),0)</f>
        <v>0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</row>
    <row r="144" spans="1:13" x14ac:dyDescent="0.25">
      <c r="A144" s="79">
        <v>143</v>
      </c>
      <c r="B144" s="79">
        <f>IF(F144="YES","RSVP"&amp;"-"&amp;COUNTIF($F$2:F144,"Yes"),0)</f>
        <v>0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</row>
    <row r="145" spans="1:13" x14ac:dyDescent="0.25">
      <c r="A145" s="79">
        <v>144</v>
      </c>
      <c r="B145" s="79">
        <f>IF(F145="YES","RSVP"&amp;"-"&amp;COUNTIF($F$2:F145,"Yes"),0)</f>
        <v>0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</row>
    <row r="146" spans="1:13" x14ac:dyDescent="0.25">
      <c r="A146" s="79">
        <v>145</v>
      </c>
      <c r="B146" s="79">
        <f>IF(F146="YES","RSVP"&amp;"-"&amp;COUNTIF($F$2:F146,"Yes"),0)</f>
        <v>0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</row>
    <row r="147" spans="1:13" x14ac:dyDescent="0.25">
      <c r="A147" s="79">
        <v>146</v>
      </c>
      <c r="B147" s="79">
        <f>IF(F147="YES","RSVP"&amp;"-"&amp;COUNTIF($F$2:F147,"Yes"),0)</f>
        <v>0</v>
      </c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</row>
    <row r="148" spans="1:13" x14ac:dyDescent="0.25">
      <c r="A148" s="79">
        <v>147</v>
      </c>
      <c r="B148" s="79">
        <f>IF(F148="YES","RSVP"&amp;"-"&amp;COUNTIF($F$2:F148,"Yes"),0)</f>
        <v>0</v>
      </c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</row>
    <row r="149" spans="1:13" x14ac:dyDescent="0.25">
      <c r="A149" s="79">
        <v>148</v>
      </c>
      <c r="B149" s="79">
        <f>IF(F149="YES","RSVP"&amp;"-"&amp;COUNTIF($F$2:F149,"Yes"),0)</f>
        <v>0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</row>
    <row r="150" spans="1:13" x14ac:dyDescent="0.25">
      <c r="A150" s="79">
        <v>149</v>
      </c>
      <c r="B150" s="79">
        <f>IF(F150="YES","RSVP"&amp;"-"&amp;COUNTIF($F$2:F150,"Yes"),0)</f>
        <v>0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</row>
    <row r="151" spans="1:13" x14ac:dyDescent="0.25">
      <c r="A151" s="79">
        <v>150</v>
      </c>
      <c r="B151" s="79">
        <f>IF(F151="YES","RSVP"&amp;"-"&amp;COUNTIF($F$2:F151,"Yes"),0)</f>
        <v>0</v>
      </c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</row>
    <row r="152" spans="1:13" x14ac:dyDescent="0.25">
      <c r="A152" s="79">
        <v>151</v>
      </c>
      <c r="B152" s="79">
        <f>IF(F152="YES","RSVP"&amp;"-"&amp;COUNTIF($F$2:F152,"Yes"),0)</f>
        <v>0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x14ac:dyDescent="0.25">
      <c r="A153" s="79">
        <v>152</v>
      </c>
      <c r="B153" s="79">
        <f>IF(F153="YES","RSVP"&amp;"-"&amp;COUNTIF($F$2:F153,"Yes"),0)</f>
        <v>0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x14ac:dyDescent="0.25">
      <c r="A154" s="79">
        <v>153</v>
      </c>
      <c r="B154" s="79">
        <f>IF(F154="YES","RSVP"&amp;"-"&amp;COUNTIF($F$2:F154,"Yes"),0)</f>
        <v>0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x14ac:dyDescent="0.25">
      <c r="A155" s="79">
        <v>154</v>
      </c>
      <c r="B155" s="79">
        <f>IF(F155="YES","RSVP"&amp;"-"&amp;COUNTIF($F$2:F155,"Yes"),0)</f>
        <v>0</v>
      </c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x14ac:dyDescent="0.25">
      <c r="A156" s="79">
        <v>155</v>
      </c>
      <c r="B156" s="79">
        <f>IF(F156="YES","RSVP"&amp;"-"&amp;COUNTIF($F$2:F156,"Yes"),0)</f>
        <v>0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x14ac:dyDescent="0.25">
      <c r="A157" s="79">
        <v>156</v>
      </c>
      <c r="B157" s="79">
        <f>IF(F157="YES","RSVP"&amp;"-"&amp;COUNTIF($F$2:F157,"Yes"),0)</f>
        <v>0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x14ac:dyDescent="0.25">
      <c r="A158" s="79">
        <v>157</v>
      </c>
      <c r="B158" s="79">
        <f>IF(F158="YES","RSVP"&amp;"-"&amp;COUNTIF($F$2:F158,"Yes"),0)</f>
        <v>0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x14ac:dyDescent="0.25">
      <c r="A159" s="79">
        <v>158</v>
      </c>
      <c r="B159" s="79">
        <f>IF(F159="YES","RSVP"&amp;"-"&amp;COUNTIF($F$2:F159,"Yes"),0)</f>
        <v>0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x14ac:dyDescent="0.25">
      <c r="A160" s="79">
        <v>159</v>
      </c>
      <c r="B160" s="79">
        <f>IF(F160="YES","RSVP"&amp;"-"&amp;COUNTIF($F$2:F160,"Yes"),0)</f>
        <v>0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x14ac:dyDescent="0.25">
      <c r="A161" s="79">
        <v>160</v>
      </c>
      <c r="B161" s="79">
        <f>IF(F161="YES","RSVP"&amp;"-"&amp;COUNTIF($F$2:F161,"Yes"),0)</f>
        <v>0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</row>
    <row r="162" spans="1:13" x14ac:dyDescent="0.25">
      <c r="A162" s="79">
        <v>161</v>
      </c>
      <c r="B162" s="79">
        <f>IF(F162="YES","RSVP"&amp;"-"&amp;COUNTIF($F$2:F162,"Yes"),0)</f>
        <v>0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</row>
    <row r="163" spans="1:13" x14ac:dyDescent="0.25">
      <c r="A163" s="79">
        <v>162</v>
      </c>
      <c r="B163" s="79">
        <f>IF(F163="YES","RSVP"&amp;"-"&amp;COUNTIF($F$2:F163,"Yes"),0)</f>
        <v>0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</row>
    <row r="164" spans="1:13" x14ac:dyDescent="0.25">
      <c r="A164" s="79">
        <v>163</v>
      </c>
      <c r="B164" s="79">
        <f>IF(F164="YES","RSVP"&amp;"-"&amp;COUNTIF($F$2:F164,"Yes"),0)</f>
        <v>0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</row>
    <row r="165" spans="1:13" x14ac:dyDescent="0.25">
      <c r="A165" s="79">
        <v>164</v>
      </c>
      <c r="B165" s="79">
        <f>IF(F165="YES","RSVP"&amp;"-"&amp;COUNTIF($F$2:F165,"Yes"),0)</f>
        <v>0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</row>
    <row r="166" spans="1:13" x14ac:dyDescent="0.25">
      <c r="A166" s="79">
        <v>165</v>
      </c>
      <c r="B166" s="79">
        <f>IF(F166="YES","RSVP"&amp;"-"&amp;COUNTIF($F$2:F166,"Yes"),0)</f>
        <v>0</v>
      </c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</row>
    <row r="167" spans="1:13" x14ac:dyDescent="0.25">
      <c r="A167" s="79">
        <v>166</v>
      </c>
      <c r="B167" s="79">
        <f>IF(F167="YES","RSVP"&amp;"-"&amp;COUNTIF($F$2:F167,"Yes"),0)</f>
        <v>0</v>
      </c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</row>
    <row r="168" spans="1:13" x14ac:dyDescent="0.25">
      <c r="A168" s="79">
        <v>167</v>
      </c>
      <c r="B168" s="79">
        <f>IF(F168="YES","RSVP"&amp;"-"&amp;COUNTIF($F$2:F168,"Yes"),0)</f>
        <v>0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</row>
    <row r="169" spans="1:13" x14ac:dyDescent="0.25">
      <c r="A169" s="79">
        <v>168</v>
      </c>
      <c r="B169" s="79">
        <f>IF(F169="YES","RSVP"&amp;"-"&amp;COUNTIF($F$2:F169,"Yes"),0)</f>
        <v>0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</row>
    <row r="170" spans="1:13" x14ac:dyDescent="0.25">
      <c r="A170" s="79">
        <v>169</v>
      </c>
      <c r="B170" s="79">
        <f>IF(F170="YES","RSVP"&amp;"-"&amp;COUNTIF($F$2:F170,"Yes"),0)</f>
        <v>0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</row>
    <row r="171" spans="1:13" x14ac:dyDescent="0.25">
      <c r="A171" s="79">
        <v>170</v>
      </c>
      <c r="B171" s="79">
        <f>IF(F171="YES","RSVP"&amp;"-"&amp;COUNTIF($F$2:F171,"Yes"),0)</f>
        <v>0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</row>
    <row r="172" spans="1:13" x14ac:dyDescent="0.25">
      <c r="A172" s="79">
        <v>171</v>
      </c>
      <c r="B172" s="79">
        <f>IF(F172="YES","RSVP"&amp;"-"&amp;COUNTIF($F$2:F172,"Yes"),0)</f>
        <v>0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</row>
    <row r="173" spans="1:13" x14ac:dyDescent="0.25">
      <c r="A173" s="79">
        <v>172</v>
      </c>
      <c r="B173" s="79">
        <f>IF(F173="YES","RSVP"&amp;"-"&amp;COUNTIF($F$2:F173,"Yes"),0)</f>
        <v>0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</row>
    <row r="174" spans="1:13" x14ac:dyDescent="0.25">
      <c r="A174" s="79">
        <v>173</v>
      </c>
      <c r="B174" s="79">
        <f>IF(F174="YES","RSVP"&amp;"-"&amp;COUNTIF($F$2:F174,"Yes"),0)</f>
        <v>0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</row>
    <row r="175" spans="1:13" x14ac:dyDescent="0.25">
      <c r="A175" s="79">
        <v>174</v>
      </c>
      <c r="B175" s="79">
        <f>IF(F175="YES","RSVP"&amp;"-"&amp;COUNTIF($F$2:F175,"Yes"),0)</f>
        <v>0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</row>
    <row r="176" spans="1:13" x14ac:dyDescent="0.25">
      <c r="A176" s="79">
        <v>175</v>
      </c>
      <c r="B176" s="79">
        <f>IF(F176="YES","RSVP"&amp;"-"&amp;COUNTIF($F$2:F176,"Yes"),0)</f>
        <v>0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</row>
    <row r="177" spans="1:13" x14ac:dyDescent="0.25">
      <c r="A177" s="79">
        <v>176</v>
      </c>
      <c r="B177" s="79">
        <f>IF(F177="YES","RSVP"&amp;"-"&amp;COUNTIF($F$2:F177,"Yes"),0)</f>
        <v>0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</row>
    <row r="178" spans="1:13" x14ac:dyDescent="0.25">
      <c r="A178" s="79">
        <v>177</v>
      </c>
      <c r="B178" s="79">
        <f>IF(F178="YES","RSVP"&amp;"-"&amp;COUNTIF($F$2:F178,"Yes"),0)</f>
        <v>0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</row>
    <row r="179" spans="1:13" x14ac:dyDescent="0.25">
      <c r="A179" s="79">
        <v>178</v>
      </c>
      <c r="B179" s="79">
        <f>IF(F179="YES","RSVP"&amp;"-"&amp;COUNTIF($F$2:F179,"Yes"),0)</f>
        <v>0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</row>
    <row r="180" spans="1:13" x14ac:dyDescent="0.25">
      <c r="A180" s="79">
        <v>179</v>
      </c>
      <c r="B180" s="79">
        <f>IF(F180="YES","RSVP"&amp;"-"&amp;COUNTIF($F$2:F180,"Yes"),0)</f>
        <v>0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</row>
    <row r="181" spans="1:13" x14ac:dyDescent="0.25">
      <c r="A181" s="79">
        <v>180</v>
      </c>
      <c r="B181" s="79">
        <f>IF(F181="YES","RSVP"&amp;"-"&amp;COUNTIF($F$2:F181,"Yes"),0)</f>
        <v>0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</row>
    <row r="182" spans="1:13" x14ac:dyDescent="0.25">
      <c r="A182" s="79">
        <v>181</v>
      </c>
      <c r="B182" s="79">
        <f>IF(F182="YES","RSVP"&amp;"-"&amp;COUNTIF($F$2:F182,"Yes"),0)</f>
        <v>0</v>
      </c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</row>
    <row r="183" spans="1:13" x14ac:dyDescent="0.25">
      <c r="A183" s="79">
        <v>182</v>
      </c>
      <c r="B183" s="79">
        <f>IF(F183="YES","RSVP"&amp;"-"&amp;COUNTIF($F$2:F183,"Yes"),0)</f>
        <v>0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</row>
    <row r="184" spans="1:13" x14ac:dyDescent="0.25">
      <c r="A184" s="79">
        <v>183</v>
      </c>
      <c r="B184" s="79">
        <f>IF(F184="YES","RSVP"&amp;"-"&amp;COUNTIF($F$2:F184,"Yes"),0)</f>
        <v>0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</row>
    <row r="185" spans="1:13" x14ac:dyDescent="0.25">
      <c r="A185" s="79">
        <v>184</v>
      </c>
      <c r="B185" s="79">
        <f>IF(F185="YES","RSVP"&amp;"-"&amp;COUNTIF($F$2:F185,"Yes"),0)</f>
        <v>0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</row>
    <row r="186" spans="1:13" x14ac:dyDescent="0.25">
      <c r="A186" s="79">
        <v>185</v>
      </c>
      <c r="B186" s="79">
        <f>IF(F186="YES","RSVP"&amp;"-"&amp;COUNTIF($F$2:F186,"Yes"),0)</f>
        <v>0</v>
      </c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</row>
    <row r="187" spans="1:13" x14ac:dyDescent="0.25">
      <c r="A187" s="79">
        <v>186</v>
      </c>
      <c r="B187" s="79">
        <f>IF(F187="YES","RSVP"&amp;"-"&amp;COUNTIF($F$2:F187,"Yes"),0)</f>
        <v>0</v>
      </c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</row>
    <row r="188" spans="1:13" x14ac:dyDescent="0.25">
      <c r="A188" s="79">
        <v>187</v>
      </c>
      <c r="B188" s="79">
        <f>IF(F188="YES","RSVP"&amp;"-"&amp;COUNTIF($F$2:F188,"Yes"),0)</f>
        <v>0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</row>
    <row r="189" spans="1:13" x14ac:dyDescent="0.25">
      <c r="A189" s="79">
        <v>188</v>
      </c>
      <c r="B189" s="79">
        <f>IF(F189="YES","RSVP"&amp;"-"&amp;COUNTIF($F$2:F189,"Yes"),0)</f>
        <v>0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</row>
    <row r="190" spans="1:13" x14ac:dyDescent="0.25">
      <c r="A190" s="79">
        <v>189</v>
      </c>
      <c r="B190" s="79">
        <f>IF(F190="YES","RSVP"&amp;"-"&amp;COUNTIF($F$2:F190,"Yes"),0)</f>
        <v>0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</row>
    <row r="191" spans="1:13" x14ac:dyDescent="0.25">
      <c r="A191" s="79">
        <v>190</v>
      </c>
      <c r="B191" s="79">
        <f>IF(F191="YES","RSVP"&amp;"-"&amp;COUNTIF($F$2:F191,"Yes"),0)</f>
        <v>0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</row>
    <row r="192" spans="1:13" x14ac:dyDescent="0.25">
      <c r="A192" s="79">
        <v>191</v>
      </c>
      <c r="B192" s="79">
        <f>IF(F192="YES","RSVP"&amp;"-"&amp;COUNTIF($F$2:F192,"Yes"),0)</f>
        <v>0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</row>
    <row r="193" spans="1:13" x14ac:dyDescent="0.25">
      <c r="A193" s="79">
        <v>192</v>
      </c>
      <c r="B193" s="79">
        <f>IF(F193="YES","RSVP"&amp;"-"&amp;COUNTIF($F$2:F193,"Yes"),0)</f>
        <v>0</v>
      </c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</row>
    <row r="194" spans="1:13" x14ac:dyDescent="0.25">
      <c r="A194" s="79">
        <v>193</v>
      </c>
      <c r="B194" s="79">
        <f>IF(F194="YES","RSVP"&amp;"-"&amp;COUNTIF($F$2:F194,"Yes"),0)</f>
        <v>0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</row>
    <row r="195" spans="1:13" x14ac:dyDescent="0.25">
      <c r="A195" s="79">
        <v>194</v>
      </c>
      <c r="B195" s="79">
        <f>IF(F195="YES","RSVP"&amp;"-"&amp;COUNTIF($F$2:F195,"Yes"),0)</f>
        <v>0</v>
      </c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</row>
    <row r="196" spans="1:13" x14ac:dyDescent="0.25">
      <c r="A196" s="79">
        <v>195</v>
      </c>
      <c r="B196" s="79">
        <f>IF(F196="YES","RSVP"&amp;"-"&amp;COUNTIF($F$2:F196,"Yes"),0)</f>
        <v>0</v>
      </c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</row>
    <row r="197" spans="1:13" x14ac:dyDescent="0.25">
      <c r="A197" s="79">
        <v>196</v>
      </c>
      <c r="B197" s="79">
        <f>IF(F197="YES","RSVP"&amp;"-"&amp;COUNTIF($F$2:F197,"Yes"),0)</f>
        <v>0</v>
      </c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</row>
    <row r="198" spans="1:13" x14ac:dyDescent="0.25">
      <c r="A198" s="79">
        <v>197</v>
      </c>
      <c r="B198" s="79">
        <f>IF(F198="YES","RSVP"&amp;"-"&amp;COUNTIF($F$2:F198,"Yes"),0)</f>
        <v>0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</row>
    <row r="199" spans="1:13" x14ac:dyDescent="0.25">
      <c r="A199" s="79">
        <v>198</v>
      </c>
      <c r="B199" s="79">
        <f>IF(F199="YES","RSVP"&amp;"-"&amp;COUNTIF($F$2:F199,"Yes"),0)</f>
        <v>0</v>
      </c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</row>
    <row r="200" spans="1:13" x14ac:dyDescent="0.25">
      <c r="A200" s="79">
        <v>199</v>
      </c>
      <c r="B200" s="79">
        <f>IF(F200="YES","RSVP"&amp;"-"&amp;COUNTIF($F$2:F200,"Yes"),0)</f>
        <v>0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</row>
    <row r="201" spans="1:13" x14ac:dyDescent="0.25">
      <c r="A201" s="79">
        <v>200</v>
      </c>
      <c r="B201" s="79">
        <f>IF(F201="YES","RSVP"&amp;"-"&amp;COUNTIF($F$2:F201,"Yes"),0)</f>
        <v>0</v>
      </c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</row>
  </sheetData>
  <dataValidations count="5">
    <dataValidation type="list" allowBlank="1" showInputMessage="1" showErrorMessage="1" sqref="E2:E201 J2:J201" xr:uid="{00000000-0002-0000-0100-000004000000}">
      <formula1>"Yes,No"</formula1>
    </dataValidation>
    <dataValidation type="list" allowBlank="1" showInputMessage="1" showErrorMessage="1" sqref="L2:L201" xr:uid="{00000000-0002-0000-0100-000003000000}">
      <formula1>"Bride,Groom"</formula1>
    </dataValidation>
    <dataValidation type="list" allowBlank="1" showInputMessage="1" showErrorMessage="1" sqref="I2:I201" xr:uid="{00000000-0002-0000-0100-000002000000}">
      <formula1>"NONE,Vegetarian,Vegan,Kosher,Halal,GlutenFree,DairyFree,Other"</formula1>
    </dataValidation>
    <dataValidation type="decimal" allowBlank="1" showInputMessage="1" showErrorMessage="1" sqref="G2:H201" xr:uid="{00000000-0002-0000-0100-000001000000}">
      <formula1>1</formula1>
      <formula2>20</formula2>
    </dataValidation>
    <dataValidation type="list" allowBlank="1" showInputMessage="1" showErrorMessage="1" sqref="F2:F201" xr:uid="{00000000-0002-0000-0100-000000000000}">
      <formula1>"YES,NO,MAYBE"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E067-ED5D-4104-BCA5-8A9E0CF2A279}">
  <dimension ref="A1:H222"/>
  <sheetViews>
    <sheetView workbookViewId="0">
      <selection activeCell="D5" sqref="D5"/>
    </sheetView>
  </sheetViews>
  <sheetFormatPr defaultRowHeight="15" x14ac:dyDescent="0.25"/>
  <cols>
    <col min="1" max="1" width="9.140625" style="83"/>
    <col min="2" max="2" width="11.28515625" style="83" hidden="1" customWidth="1"/>
    <col min="3" max="3" width="18.28515625" style="82" customWidth="1"/>
    <col min="4" max="4" width="14.28515625" style="78" customWidth="1"/>
    <col min="5" max="5" width="11.5703125" style="78" customWidth="1"/>
    <col min="6" max="6" width="19.140625" style="78" customWidth="1"/>
    <col min="7" max="8" width="20.5703125" style="78" customWidth="1"/>
    <col min="9" max="16384" width="9.140625" style="81"/>
  </cols>
  <sheetData>
    <row r="1" spans="1:8" x14ac:dyDescent="0.25">
      <c r="A1" s="87" t="s">
        <v>278</v>
      </c>
      <c r="B1" s="87"/>
      <c r="C1" s="86" t="s">
        <v>279</v>
      </c>
      <c r="D1" s="80" t="s">
        <v>277</v>
      </c>
      <c r="E1" s="80" t="s">
        <v>276</v>
      </c>
      <c r="F1" s="80" t="s">
        <v>271</v>
      </c>
      <c r="G1" s="80" t="s">
        <v>268</v>
      </c>
      <c r="H1" s="80" t="s">
        <v>26</v>
      </c>
    </row>
    <row r="2" spans="1:8" x14ac:dyDescent="0.25">
      <c r="A2" s="85">
        <v>1</v>
      </c>
      <c r="B2" s="85" t="str">
        <f>C2&amp;"-"&amp;COUNTIF($C$2:C2,C2)</f>
        <v>-0</v>
      </c>
      <c r="C2" s="84"/>
      <c r="D2" s="79" t="str">
        <f>IFERROR(VLOOKUP("RSVP"&amp;"-"&amp;$A2,'All_GuestsList '!$B:$M,2,FALSE)," ")</f>
        <v xml:space="preserve"> </v>
      </c>
      <c r="E2" s="79" t="str">
        <f>IFERROR(VLOOKUP("RSVP"&amp;"-"&amp;$A2,'All_GuestsList '!$B:$M,3,FALSE)," ")</f>
        <v xml:space="preserve"> </v>
      </c>
      <c r="F2" s="79" t="str">
        <f>IFERROR(VLOOKUP("RSVP"&amp;"-"&amp;$A2,'All_GuestsList '!$B:$M,8,FALSE)," ")</f>
        <v xml:space="preserve"> </v>
      </c>
      <c r="G2" s="79" t="str">
        <f>IFERROR(VLOOKUP("RSVP"&amp;"-"&amp;$A2,'All_GuestsList '!$B:$M,11,FALSE)," ")</f>
        <v xml:space="preserve"> </v>
      </c>
      <c r="H2" s="79" t="str">
        <f>IFERROR(VLOOKUP("RSVP"&amp;"-"&amp;$A2,'All_GuestsList '!$B:$M,12,FALSE)," ")</f>
        <v xml:space="preserve"> </v>
      </c>
    </row>
    <row r="3" spans="1:8" x14ac:dyDescent="0.25">
      <c r="A3" s="85">
        <v>2</v>
      </c>
      <c r="B3" s="85" t="str">
        <f>C3&amp;"-"&amp;COUNTIF($C$2:C3,C3)</f>
        <v>-0</v>
      </c>
      <c r="C3" s="84"/>
      <c r="D3" s="79" t="str">
        <f>IFERROR(VLOOKUP("RSVP"&amp;"-"&amp;$A3,'All_GuestsList '!$B:$M,2,FALSE)," ")</f>
        <v xml:space="preserve"> </v>
      </c>
      <c r="E3" s="79" t="str">
        <f>IFERROR(VLOOKUP("RSVP"&amp;"-"&amp;$A3,'All_GuestsList '!$B:$M,3,FALSE)," ")</f>
        <v xml:space="preserve"> </v>
      </c>
      <c r="F3" s="79" t="str">
        <f>IFERROR(VLOOKUP("RSVP"&amp;"-"&amp;$A3,'All_GuestsList '!$B:$M,8,FALSE)," ")</f>
        <v xml:space="preserve"> </v>
      </c>
      <c r="G3" s="79" t="str">
        <f>IFERROR(VLOOKUP("RSVP"&amp;"-"&amp;$A3,'All_GuestsList '!$B:$M,11,FALSE)," ")</f>
        <v xml:space="preserve"> </v>
      </c>
      <c r="H3" s="79" t="str">
        <f>IFERROR(VLOOKUP("RSVP"&amp;"-"&amp;$A3,'All_GuestsList '!$B:$M,12,FALSE)," ")</f>
        <v xml:space="preserve"> </v>
      </c>
    </row>
    <row r="4" spans="1:8" x14ac:dyDescent="0.25">
      <c r="A4" s="85">
        <v>3</v>
      </c>
      <c r="B4" s="85" t="str">
        <f>C4&amp;"-"&amp;COUNTIF($C$2:C4,C4)</f>
        <v>-0</v>
      </c>
      <c r="C4" s="84"/>
      <c r="D4" s="79" t="str">
        <f>IFERROR(VLOOKUP("RSVP"&amp;"-"&amp;$A4,'All_GuestsList '!$B:$M,2,FALSE)," ")</f>
        <v xml:space="preserve"> </v>
      </c>
      <c r="E4" s="79" t="str">
        <f>IFERROR(VLOOKUP("RSVP"&amp;"-"&amp;$A4,'All_GuestsList '!$B:$M,3,FALSE)," ")</f>
        <v xml:space="preserve"> </v>
      </c>
      <c r="F4" s="79" t="str">
        <f>IFERROR(VLOOKUP("RSVP"&amp;"-"&amp;$A4,'All_GuestsList '!$B:$M,8,FALSE)," ")</f>
        <v xml:space="preserve"> </v>
      </c>
      <c r="G4" s="79" t="str">
        <f>IFERROR(VLOOKUP("RSVP"&amp;"-"&amp;$A4,'All_GuestsList '!$B:$M,11,FALSE)," ")</f>
        <v xml:space="preserve"> </v>
      </c>
      <c r="H4" s="79" t="str">
        <f>IFERROR(VLOOKUP("RSVP"&amp;"-"&amp;$A4,'All_GuestsList '!$B:$M,12,FALSE)," ")</f>
        <v xml:space="preserve"> </v>
      </c>
    </row>
    <row r="5" spans="1:8" x14ac:dyDescent="0.25">
      <c r="A5" s="85">
        <v>4</v>
      </c>
      <c r="B5" s="85" t="str">
        <f>C5&amp;"-"&amp;COUNTIF($C$2:C5,C5)</f>
        <v>-0</v>
      </c>
      <c r="C5" s="84"/>
      <c r="D5" s="79" t="str">
        <f>IFERROR(VLOOKUP("RSVP"&amp;"-"&amp;$A5,'All_GuestsList '!$B:$M,2,FALSE)," ")</f>
        <v xml:space="preserve"> </v>
      </c>
      <c r="E5" s="79" t="str">
        <f>IFERROR(VLOOKUP("RSVP"&amp;"-"&amp;$A5,'All_GuestsList '!$B:$M,3,FALSE)," ")</f>
        <v xml:space="preserve"> </v>
      </c>
      <c r="F5" s="79" t="str">
        <f>IFERROR(VLOOKUP("RSVP"&amp;"-"&amp;$A5,'All_GuestsList '!$B:$M,8,FALSE)," ")</f>
        <v xml:space="preserve"> </v>
      </c>
      <c r="G5" s="79" t="str">
        <f>IFERROR(VLOOKUP("RSVP"&amp;"-"&amp;$A5,'All_GuestsList '!$B:$M,11,FALSE)," ")</f>
        <v xml:space="preserve"> </v>
      </c>
      <c r="H5" s="79" t="str">
        <f>IFERROR(VLOOKUP("RSVP"&amp;"-"&amp;$A5,'All_GuestsList '!$B:$M,12,FALSE)," ")</f>
        <v xml:space="preserve"> </v>
      </c>
    </row>
    <row r="6" spans="1:8" x14ac:dyDescent="0.25">
      <c r="A6" s="85">
        <v>5</v>
      </c>
      <c r="B6" s="85" t="str">
        <f>C6&amp;"-"&amp;COUNTIF($C$2:C6,C6)</f>
        <v>-0</v>
      </c>
      <c r="C6" s="84"/>
      <c r="D6" s="79" t="str">
        <f>IFERROR(VLOOKUP("RSVP"&amp;"-"&amp;$A6,'All_GuestsList '!$B:$M,2,FALSE)," ")</f>
        <v xml:space="preserve"> </v>
      </c>
      <c r="E6" s="79" t="str">
        <f>IFERROR(VLOOKUP("RSVP"&amp;"-"&amp;$A6,'All_GuestsList '!$B:$M,3,FALSE)," ")</f>
        <v xml:space="preserve"> </v>
      </c>
      <c r="F6" s="79" t="str">
        <f>IFERROR(VLOOKUP("RSVP"&amp;"-"&amp;$A6,'All_GuestsList '!$B:$M,8,FALSE)," ")</f>
        <v xml:space="preserve"> </v>
      </c>
      <c r="G6" s="79" t="str">
        <f>IFERROR(VLOOKUP("RSVP"&amp;"-"&amp;$A6,'All_GuestsList '!$B:$M,11,FALSE)," ")</f>
        <v xml:space="preserve"> </v>
      </c>
      <c r="H6" s="79" t="str">
        <f>IFERROR(VLOOKUP("RSVP"&amp;"-"&amp;$A6,'All_GuestsList '!$B:$M,12,FALSE)," ")</f>
        <v xml:space="preserve"> </v>
      </c>
    </row>
    <row r="7" spans="1:8" x14ac:dyDescent="0.25">
      <c r="A7" s="85">
        <v>6</v>
      </c>
      <c r="B7" s="85" t="str">
        <f>C7&amp;"-"&amp;COUNTIF($C$2:C7,C7)</f>
        <v>-0</v>
      </c>
      <c r="C7" s="84"/>
      <c r="D7" s="79" t="str">
        <f>IFERROR(VLOOKUP("RSVP"&amp;"-"&amp;$A7,'All_GuestsList '!$B:$M,2,FALSE)," ")</f>
        <v xml:space="preserve"> </v>
      </c>
      <c r="E7" s="79" t="str">
        <f>IFERROR(VLOOKUP("RSVP"&amp;"-"&amp;$A7,'All_GuestsList '!$B:$M,3,FALSE)," ")</f>
        <v xml:space="preserve"> </v>
      </c>
      <c r="F7" s="79" t="str">
        <f>IFERROR(VLOOKUP("RSVP"&amp;"-"&amp;$A7,'All_GuestsList '!$B:$M,8,FALSE)," ")</f>
        <v xml:space="preserve"> </v>
      </c>
      <c r="G7" s="79" t="str">
        <f>IFERROR(VLOOKUP("RSVP"&amp;"-"&amp;$A7,'All_GuestsList '!$B:$M,11,FALSE)," ")</f>
        <v xml:space="preserve"> </v>
      </c>
      <c r="H7" s="79" t="str">
        <f>IFERROR(VLOOKUP("RSVP"&amp;"-"&amp;$A7,'All_GuestsList '!$B:$M,12,FALSE)," ")</f>
        <v xml:space="preserve"> </v>
      </c>
    </row>
    <row r="8" spans="1:8" x14ac:dyDescent="0.25">
      <c r="A8" s="85">
        <v>7</v>
      </c>
      <c r="B8" s="85" t="str">
        <f>C8&amp;"-"&amp;COUNTIF($C$2:C8,C8)</f>
        <v>-0</v>
      </c>
      <c r="C8" s="84"/>
      <c r="D8" s="79" t="str">
        <f>IFERROR(VLOOKUP("RSVP"&amp;"-"&amp;$A8,'All_GuestsList '!$B:$M,2,FALSE)," ")</f>
        <v xml:space="preserve"> </v>
      </c>
      <c r="E8" s="79" t="str">
        <f>IFERROR(VLOOKUP("RSVP"&amp;"-"&amp;$A8,'All_GuestsList '!$B:$M,3,FALSE)," ")</f>
        <v xml:space="preserve"> </v>
      </c>
      <c r="F8" s="79" t="str">
        <f>IFERROR(VLOOKUP("RSVP"&amp;"-"&amp;$A8,'All_GuestsList '!$B:$M,8,FALSE)," ")</f>
        <v xml:space="preserve"> </v>
      </c>
      <c r="G8" s="79" t="str">
        <f>IFERROR(VLOOKUP("RSVP"&amp;"-"&amp;$A8,'All_GuestsList '!$B:$M,11,FALSE)," ")</f>
        <v xml:space="preserve"> </v>
      </c>
      <c r="H8" s="79" t="str">
        <f>IFERROR(VLOOKUP("RSVP"&amp;"-"&amp;$A8,'All_GuestsList '!$B:$M,12,FALSE)," ")</f>
        <v xml:space="preserve"> </v>
      </c>
    </row>
    <row r="9" spans="1:8" x14ac:dyDescent="0.25">
      <c r="A9" s="85">
        <v>8</v>
      </c>
      <c r="B9" s="85" t="str">
        <f>C9&amp;"-"&amp;COUNTIF($C$2:C9,C9)</f>
        <v>-0</v>
      </c>
      <c r="C9" s="84"/>
      <c r="D9" s="79" t="str">
        <f>IFERROR(VLOOKUP("RSVP"&amp;"-"&amp;$A9,'All_GuestsList '!$B:$M,2,FALSE)," ")</f>
        <v xml:space="preserve"> </v>
      </c>
      <c r="E9" s="79" t="str">
        <f>IFERROR(VLOOKUP("RSVP"&amp;"-"&amp;$A9,'All_GuestsList '!$B:$M,3,FALSE)," ")</f>
        <v xml:space="preserve"> </v>
      </c>
      <c r="F9" s="79" t="str">
        <f>IFERROR(VLOOKUP("RSVP"&amp;"-"&amp;$A9,'All_GuestsList '!$B:$M,8,FALSE)," ")</f>
        <v xml:space="preserve"> </v>
      </c>
      <c r="G9" s="79" t="str">
        <f>IFERROR(VLOOKUP("RSVP"&amp;"-"&amp;$A9,'All_GuestsList '!$B:$M,11,FALSE)," ")</f>
        <v xml:space="preserve"> </v>
      </c>
      <c r="H9" s="79" t="str">
        <f>IFERROR(VLOOKUP("RSVP"&amp;"-"&amp;$A9,'All_GuestsList '!$B:$M,12,FALSE)," ")</f>
        <v xml:space="preserve"> </v>
      </c>
    </row>
    <row r="10" spans="1:8" x14ac:dyDescent="0.25">
      <c r="A10" s="85">
        <v>9</v>
      </c>
      <c r="B10" s="85" t="str">
        <f>C10&amp;"-"&amp;COUNTIF($C$2:C10,C10)</f>
        <v>-0</v>
      </c>
      <c r="C10" s="84"/>
      <c r="D10" s="79" t="str">
        <f>IFERROR(VLOOKUP("RSVP"&amp;"-"&amp;$A10,'All_GuestsList '!$B:$M,2,FALSE)," ")</f>
        <v xml:space="preserve"> </v>
      </c>
      <c r="E10" s="79" t="str">
        <f>IFERROR(VLOOKUP("RSVP"&amp;"-"&amp;$A10,'All_GuestsList '!$B:$M,3,FALSE)," ")</f>
        <v xml:space="preserve"> </v>
      </c>
      <c r="F10" s="79" t="str">
        <f>IFERROR(VLOOKUP("RSVP"&amp;"-"&amp;$A10,'All_GuestsList '!$B:$M,8,FALSE)," ")</f>
        <v xml:space="preserve"> </v>
      </c>
      <c r="G10" s="79" t="str">
        <f>IFERROR(VLOOKUP("RSVP"&amp;"-"&amp;$A10,'All_GuestsList '!$B:$M,11,FALSE)," ")</f>
        <v xml:space="preserve"> </v>
      </c>
      <c r="H10" s="79" t="str">
        <f>IFERROR(VLOOKUP("RSVP"&amp;"-"&amp;$A10,'All_GuestsList '!$B:$M,12,FALSE)," ")</f>
        <v xml:space="preserve"> </v>
      </c>
    </row>
    <row r="11" spans="1:8" x14ac:dyDescent="0.25">
      <c r="A11" s="85">
        <v>10</v>
      </c>
      <c r="B11" s="85" t="str">
        <f>C11&amp;"-"&amp;COUNTIF($C$2:C11,C11)</f>
        <v>-0</v>
      </c>
      <c r="C11" s="84"/>
      <c r="D11" s="79" t="str">
        <f>IFERROR(VLOOKUP("RSVP"&amp;"-"&amp;$A11,'All_GuestsList '!$B:$M,2,FALSE)," ")</f>
        <v xml:space="preserve"> </v>
      </c>
      <c r="E11" s="79" t="str">
        <f>IFERROR(VLOOKUP("RSVP"&amp;"-"&amp;$A11,'All_GuestsList '!$B:$M,3,FALSE)," ")</f>
        <v xml:space="preserve"> </v>
      </c>
      <c r="F11" s="79" t="str">
        <f>IFERROR(VLOOKUP("RSVP"&amp;"-"&amp;$A11,'All_GuestsList '!$B:$M,8,FALSE)," ")</f>
        <v xml:space="preserve"> </v>
      </c>
      <c r="G11" s="79" t="str">
        <f>IFERROR(VLOOKUP("RSVP"&amp;"-"&amp;$A11,'All_GuestsList '!$B:$M,11,FALSE)," ")</f>
        <v xml:space="preserve"> </v>
      </c>
      <c r="H11" s="79" t="str">
        <f>IFERROR(VLOOKUP("RSVP"&amp;"-"&amp;$A11,'All_GuestsList '!$B:$M,12,FALSE)," ")</f>
        <v xml:space="preserve"> </v>
      </c>
    </row>
    <row r="12" spans="1:8" x14ac:dyDescent="0.25">
      <c r="A12" s="85">
        <v>11</v>
      </c>
      <c r="B12" s="85" t="str">
        <f>C12&amp;"-"&amp;COUNTIF($C$2:C12,C12)</f>
        <v>-0</v>
      </c>
      <c r="C12" s="84"/>
      <c r="D12" s="79" t="str">
        <f>IFERROR(VLOOKUP("RSVP"&amp;"-"&amp;$A12,'All_GuestsList '!$B:$M,2,FALSE)," ")</f>
        <v xml:space="preserve"> </v>
      </c>
      <c r="E12" s="79" t="str">
        <f>IFERROR(VLOOKUP("RSVP"&amp;"-"&amp;$A12,'All_GuestsList '!$B:$M,3,FALSE)," ")</f>
        <v xml:space="preserve"> </v>
      </c>
      <c r="F12" s="79" t="str">
        <f>IFERROR(VLOOKUP("RSVP"&amp;"-"&amp;$A12,'All_GuestsList '!$B:$M,8,FALSE)," ")</f>
        <v xml:space="preserve"> </v>
      </c>
      <c r="G12" s="79" t="str">
        <f>IFERROR(VLOOKUP("RSVP"&amp;"-"&amp;$A12,'All_GuestsList '!$B:$M,11,FALSE)," ")</f>
        <v xml:space="preserve"> </v>
      </c>
      <c r="H12" s="79" t="str">
        <f>IFERROR(VLOOKUP("RSVP"&amp;"-"&amp;$A12,'All_GuestsList '!$B:$M,12,FALSE)," ")</f>
        <v xml:space="preserve"> </v>
      </c>
    </row>
    <row r="13" spans="1:8" x14ac:dyDescent="0.25">
      <c r="A13" s="85">
        <v>12</v>
      </c>
      <c r="B13" s="85" t="str">
        <f>C13&amp;"-"&amp;COUNTIF($C$2:C13,C13)</f>
        <v>-0</v>
      </c>
      <c r="C13" s="84"/>
      <c r="D13" s="79" t="str">
        <f>IFERROR(VLOOKUP("RSVP"&amp;"-"&amp;$A13,'All_GuestsList '!$B:$M,2,FALSE)," ")</f>
        <v xml:space="preserve"> </v>
      </c>
      <c r="E13" s="79" t="str">
        <f>IFERROR(VLOOKUP("RSVP"&amp;"-"&amp;$A13,'All_GuestsList '!$B:$M,3,FALSE)," ")</f>
        <v xml:space="preserve"> </v>
      </c>
      <c r="F13" s="79" t="str">
        <f>IFERROR(VLOOKUP("RSVP"&amp;"-"&amp;$A13,'All_GuestsList '!$B:$M,8,FALSE)," ")</f>
        <v xml:space="preserve"> </v>
      </c>
      <c r="G13" s="79" t="str">
        <f>IFERROR(VLOOKUP("RSVP"&amp;"-"&amp;$A13,'All_GuestsList '!$B:$M,11,FALSE)," ")</f>
        <v xml:space="preserve"> </v>
      </c>
      <c r="H13" s="79" t="str">
        <f>IFERROR(VLOOKUP("RSVP"&amp;"-"&amp;$A13,'All_GuestsList '!$B:$M,12,FALSE)," ")</f>
        <v xml:space="preserve"> </v>
      </c>
    </row>
    <row r="14" spans="1:8" x14ac:dyDescent="0.25">
      <c r="A14" s="85">
        <v>13</v>
      </c>
      <c r="B14" s="85" t="str">
        <f>C14&amp;"-"&amp;COUNTIF($C$2:C14,C14)</f>
        <v>-0</v>
      </c>
      <c r="C14" s="84"/>
      <c r="D14" s="79" t="str">
        <f>IFERROR(VLOOKUP("RSVP"&amp;"-"&amp;$A14,'All_GuestsList '!$B:$M,2,FALSE)," ")</f>
        <v xml:space="preserve"> </v>
      </c>
      <c r="E14" s="79" t="str">
        <f>IFERROR(VLOOKUP("RSVP"&amp;"-"&amp;$A14,'All_GuestsList '!$B:$M,3,FALSE)," ")</f>
        <v xml:space="preserve"> </v>
      </c>
      <c r="F14" s="79" t="str">
        <f>IFERROR(VLOOKUP("RSVP"&amp;"-"&amp;$A14,'All_GuestsList '!$B:$M,8,FALSE)," ")</f>
        <v xml:space="preserve"> </v>
      </c>
      <c r="G14" s="79" t="str">
        <f>IFERROR(VLOOKUP("RSVP"&amp;"-"&amp;$A14,'All_GuestsList '!$B:$M,11,FALSE)," ")</f>
        <v xml:space="preserve"> </v>
      </c>
      <c r="H14" s="79" t="str">
        <f>IFERROR(VLOOKUP("RSVP"&amp;"-"&amp;$A14,'All_GuestsList '!$B:$M,12,FALSE)," ")</f>
        <v xml:space="preserve"> </v>
      </c>
    </row>
    <row r="15" spans="1:8" x14ac:dyDescent="0.25">
      <c r="A15" s="85">
        <v>14</v>
      </c>
      <c r="B15" s="85" t="str">
        <f>C15&amp;"-"&amp;COUNTIF($C$2:C15,C15)</f>
        <v>-0</v>
      </c>
      <c r="C15" s="84"/>
      <c r="D15" s="79" t="str">
        <f>IFERROR(VLOOKUP("RSVP"&amp;"-"&amp;$A15,'All_GuestsList '!$B:$M,2,FALSE)," ")</f>
        <v xml:space="preserve"> </v>
      </c>
      <c r="E15" s="79" t="str">
        <f>IFERROR(VLOOKUP("RSVP"&amp;"-"&amp;$A15,'All_GuestsList '!$B:$M,3,FALSE)," ")</f>
        <v xml:space="preserve"> </v>
      </c>
      <c r="F15" s="79" t="str">
        <f>IFERROR(VLOOKUP("RSVP"&amp;"-"&amp;$A15,'All_GuestsList '!$B:$M,8,FALSE)," ")</f>
        <v xml:space="preserve"> </v>
      </c>
      <c r="G15" s="79" t="str">
        <f>IFERROR(VLOOKUP("RSVP"&amp;"-"&amp;$A15,'All_GuestsList '!$B:$M,11,FALSE)," ")</f>
        <v xml:space="preserve"> </v>
      </c>
      <c r="H15" s="79" t="str">
        <f>IFERROR(VLOOKUP("RSVP"&amp;"-"&amp;$A15,'All_GuestsList '!$B:$M,12,FALSE)," ")</f>
        <v xml:space="preserve"> </v>
      </c>
    </row>
    <row r="16" spans="1:8" x14ac:dyDescent="0.25">
      <c r="A16" s="85">
        <v>15</v>
      </c>
      <c r="B16" s="85" t="str">
        <f>C16&amp;"-"&amp;COUNTIF($C$2:C16,C16)</f>
        <v>-0</v>
      </c>
      <c r="C16" s="84"/>
      <c r="D16" s="79" t="str">
        <f>IFERROR(VLOOKUP("RSVP"&amp;"-"&amp;$A16,'All_GuestsList '!$B:$M,2,FALSE)," ")</f>
        <v xml:space="preserve"> </v>
      </c>
      <c r="E16" s="79" t="str">
        <f>IFERROR(VLOOKUP("RSVP"&amp;"-"&amp;$A16,'All_GuestsList '!$B:$M,3,FALSE)," ")</f>
        <v xml:space="preserve"> </v>
      </c>
      <c r="F16" s="79" t="str">
        <f>IFERROR(VLOOKUP("RSVP"&amp;"-"&amp;$A16,'All_GuestsList '!$B:$M,8,FALSE)," ")</f>
        <v xml:space="preserve"> </v>
      </c>
      <c r="G16" s="79" t="str">
        <f>IFERROR(VLOOKUP("RSVP"&amp;"-"&amp;$A16,'All_GuestsList '!$B:$M,11,FALSE)," ")</f>
        <v xml:space="preserve"> </v>
      </c>
      <c r="H16" s="79" t="str">
        <f>IFERROR(VLOOKUP("RSVP"&amp;"-"&amp;$A16,'All_GuestsList '!$B:$M,12,FALSE)," ")</f>
        <v xml:space="preserve"> </v>
      </c>
    </row>
    <row r="17" spans="1:8" x14ac:dyDescent="0.25">
      <c r="A17" s="85">
        <v>16</v>
      </c>
      <c r="B17" s="85" t="str">
        <f>C17&amp;"-"&amp;COUNTIF($C$2:C17,C17)</f>
        <v>-0</v>
      </c>
      <c r="C17" s="84"/>
      <c r="D17" s="79" t="str">
        <f>IFERROR(VLOOKUP("RSVP"&amp;"-"&amp;$A17,'All_GuestsList '!$B:$M,2,FALSE)," ")</f>
        <v xml:space="preserve"> </v>
      </c>
      <c r="E17" s="79" t="str">
        <f>IFERROR(VLOOKUP("RSVP"&amp;"-"&amp;$A17,'All_GuestsList '!$B:$M,3,FALSE)," ")</f>
        <v xml:space="preserve"> </v>
      </c>
      <c r="F17" s="79" t="str">
        <f>IFERROR(VLOOKUP("RSVP"&amp;"-"&amp;$A17,'All_GuestsList '!$B:$M,8,FALSE)," ")</f>
        <v xml:space="preserve"> </v>
      </c>
      <c r="G17" s="79" t="str">
        <f>IFERROR(VLOOKUP("RSVP"&amp;"-"&amp;$A17,'All_GuestsList '!$B:$M,11,FALSE)," ")</f>
        <v xml:space="preserve"> </v>
      </c>
      <c r="H17" s="79" t="str">
        <f>IFERROR(VLOOKUP("RSVP"&amp;"-"&amp;$A17,'All_GuestsList '!$B:$M,12,FALSE)," ")</f>
        <v xml:space="preserve"> </v>
      </c>
    </row>
    <row r="18" spans="1:8" x14ac:dyDescent="0.25">
      <c r="A18" s="85">
        <v>17</v>
      </c>
      <c r="B18" s="85" t="str">
        <f>C18&amp;"-"&amp;COUNTIF($C$2:C18,C18)</f>
        <v>-0</v>
      </c>
      <c r="C18" s="84"/>
      <c r="D18" s="79" t="str">
        <f>IFERROR(VLOOKUP("RSVP"&amp;"-"&amp;$A18,'All_GuestsList '!$B:$M,2,FALSE)," ")</f>
        <v xml:space="preserve"> </v>
      </c>
      <c r="E18" s="79" t="str">
        <f>IFERROR(VLOOKUP("RSVP"&amp;"-"&amp;$A18,'All_GuestsList '!$B:$M,3,FALSE)," ")</f>
        <v xml:space="preserve"> </v>
      </c>
      <c r="F18" s="79" t="str">
        <f>IFERROR(VLOOKUP("RSVP"&amp;"-"&amp;$A18,'All_GuestsList '!$B:$M,8,FALSE)," ")</f>
        <v xml:space="preserve"> </v>
      </c>
      <c r="G18" s="79" t="str">
        <f>IFERROR(VLOOKUP("RSVP"&amp;"-"&amp;$A18,'All_GuestsList '!$B:$M,11,FALSE)," ")</f>
        <v xml:space="preserve"> </v>
      </c>
      <c r="H18" s="79" t="str">
        <f>IFERROR(VLOOKUP("RSVP"&amp;"-"&amp;$A18,'All_GuestsList '!$B:$M,12,FALSE)," ")</f>
        <v xml:space="preserve"> </v>
      </c>
    </row>
    <row r="19" spans="1:8" x14ac:dyDescent="0.25">
      <c r="A19" s="85">
        <v>18</v>
      </c>
      <c r="B19" s="85" t="str">
        <f>C19&amp;"-"&amp;COUNTIF($C$2:C19,C19)</f>
        <v>-0</v>
      </c>
      <c r="C19" s="84"/>
      <c r="D19" s="79" t="str">
        <f>IFERROR(VLOOKUP("RSVP"&amp;"-"&amp;$A19,'All_GuestsList '!$B:$M,2,FALSE)," ")</f>
        <v xml:space="preserve"> </v>
      </c>
      <c r="E19" s="79" t="str">
        <f>IFERROR(VLOOKUP("RSVP"&amp;"-"&amp;$A19,'All_GuestsList '!$B:$M,3,FALSE)," ")</f>
        <v xml:space="preserve"> </v>
      </c>
      <c r="F19" s="79" t="str">
        <f>IFERROR(VLOOKUP("RSVP"&amp;"-"&amp;$A19,'All_GuestsList '!$B:$M,8,FALSE)," ")</f>
        <v xml:space="preserve"> </v>
      </c>
      <c r="G19" s="79" t="str">
        <f>IFERROR(VLOOKUP("RSVP"&amp;"-"&amp;$A19,'All_GuestsList '!$B:$M,11,FALSE)," ")</f>
        <v xml:space="preserve"> </v>
      </c>
      <c r="H19" s="79" t="str">
        <f>IFERROR(VLOOKUP("RSVP"&amp;"-"&amp;$A19,'All_GuestsList '!$B:$M,12,FALSE)," ")</f>
        <v xml:space="preserve"> </v>
      </c>
    </row>
    <row r="20" spans="1:8" x14ac:dyDescent="0.25">
      <c r="A20" s="85">
        <v>19</v>
      </c>
      <c r="B20" s="85" t="str">
        <f>C20&amp;"-"&amp;COUNTIF($C$2:C20,C20)</f>
        <v>-0</v>
      </c>
      <c r="C20" s="84"/>
      <c r="D20" s="79" t="str">
        <f>IFERROR(VLOOKUP("RSVP"&amp;"-"&amp;$A20,'All_GuestsList '!$B:$M,2,FALSE)," ")</f>
        <v xml:space="preserve"> </v>
      </c>
      <c r="E20" s="79" t="str">
        <f>IFERROR(VLOOKUP("RSVP"&amp;"-"&amp;$A20,'All_GuestsList '!$B:$M,3,FALSE)," ")</f>
        <v xml:space="preserve"> </v>
      </c>
      <c r="F20" s="79" t="str">
        <f>IFERROR(VLOOKUP("RSVP"&amp;"-"&amp;$A20,'All_GuestsList '!$B:$M,8,FALSE)," ")</f>
        <v xml:space="preserve"> </v>
      </c>
      <c r="G20" s="79" t="str">
        <f>IFERROR(VLOOKUP("RSVP"&amp;"-"&amp;$A20,'All_GuestsList '!$B:$M,11,FALSE)," ")</f>
        <v xml:space="preserve"> </v>
      </c>
      <c r="H20" s="79" t="str">
        <f>IFERROR(VLOOKUP("RSVP"&amp;"-"&amp;$A20,'All_GuestsList '!$B:$M,12,FALSE)," ")</f>
        <v xml:space="preserve"> </v>
      </c>
    </row>
    <row r="21" spans="1:8" x14ac:dyDescent="0.25">
      <c r="A21" s="85">
        <v>20</v>
      </c>
      <c r="B21" s="85" t="str">
        <f>C21&amp;"-"&amp;COUNTIF($C$2:C21,C21)</f>
        <v>-0</v>
      </c>
      <c r="C21" s="84"/>
      <c r="D21" s="79" t="str">
        <f>IFERROR(VLOOKUP("RSVP"&amp;"-"&amp;$A21,'All_GuestsList '!$B:$M,2,FALSE)," ")</f>
        <v xml:space="preserve"> </v>
      </c>
      <c r="E21" s="79" t="str">
        <f>IFERROR(VLOOKUP("RSVP"&amp;"-"&amp;$A21,'All_GuestsList '!$B:$M,3,FALSE)," ")</f>
        <v xml:space="preserve"> </v>
      </c>
      <c r="F21" s="79" t="str">
        <f>IFERROR(VLOOKUP("RSVP"&amp;"-"&amp;$A21,'All_GuestsList '!$B:$M,8,FALSE)," ")</f>
        <v xml:space="preserve"> </v>
      </c>
      <c r="G21" s="79" t="str">
        <f>IFERROR(VLOOKUP("RSVP"&amp;"-"&amp;$A21,'All_GuestsList '!$B:$M,11,FALSE)," ")</f>
        <v xml:space="preserve"> </v>
      </c>
      <c r="H21" s="79" t="str">
        <f>IFERROR(VLOOKUP("RSVP"&amp;"-"&amp;$A21,'All_GuestsList '!$B:$M,12,FALSE)," ")</f>
        <v xml:space="preserve"> </v>
      </c>
    </row>
    <row r="22" spans="1:8" x14ac:dyDescent="0.25">
      <c r="A22" s="85">
        <v>21</v>
      </c>
      <c r="B22" s="85" t="str">
        <f>C22&amp;"-"&amp;COUNTIF($C$2:C22,C22)</f>
        <v>-0</v>
      </c>
      <c r="C22" s="84"/>
      <c r="D22" s="79" t="str">
        <f>IFERROR(VLOOKUP("RSVP"&amp;"-"&amp;$A22,'All_GuestsList '!$B:$M,2,FALSE)," ")</f>
        <v xml:space="preserve"> </v>
      </c>
      <c r="E22" s="79" t="str">
        <f>IFERROR(VLOOKUP("RSVP"&amp;"-"&amp;$A22,'All_GuestsList '!$B:$M,3,FALSE)," ")</f>
        <v xml:space="preserve"> </v>
      </c>
      <c r="F22" s="79" t="str">
        <f>IFERROR(VLOOKUP("RSVP"&amp;"-"&amp;$A22,'All_GuestsList '!$B:$M,8,FALSE)," ")</f>
        <v xml:space="preserve"> </v>
      </c>
      <c r="G22" s="79" t="str">
        <f>IFERROR(VLOOKUP("RSVP"&amp;"-"&amp;$A22,'All_GuestsList '!$B:$M,11,FALSE)," ")</f>
        <v xml:space="preserve"> </v>
      </c>
      <c r="H22" s="79" t="str">
        <f>IFERROR(VLOOKUP("RSVP"&amp;"-"&amp;$A22,'All_GuestsList '!$B:$M,12,FALSE)," ")</f>
        <v xml:space="preserve"> </v>
      </c>
    </row>
    <row r="23" spans="1:8" x14ac:dyDescent="0.25">
      <c r="A23" s="85">
        <v>22</v>
      </c>
      <c r="B23" s="85" t="str">
        <f>C23&amp;"-"&amp;COUNTIF($C$2:C23,C23)</f>
        <v>-0</v>
      </c>
      <c r="C23" s="84"/>
      <c r="D23" s="79" t="str">
        <f>IFERROR(VLOOKUP("RSVP"&amp;"-"&amp;$A23,'All_GuestsList '!$B:$M,2,FALSE)," ")</f>
        <v xml:space="preserve"> </v>
      </c>
      <c r="E23" s="79" t="str">
        <f>IFERROR(VLOOKUP("RSVP"&amp;"-"&amp;$A23,'All_GuestsList '!$B:$M,3,FALSE)," ")</f>
        <v xml:space="preserve"> </v>
      </c>
      <c r="F23" s="79" t="str">
        <f>IFERROR(VLOOKUP("RSVP"&amp;"-"&amp;$A23,'All_GuestsList '!$B:$M,8,FALSE)," ")</f>
        <v xml:space="preserve"> </v>
      </c>
      <c r="G23" s="79" t="str">
        <f>IFERROR(VLOOKUP("RSVP"&amp;"-"&amp;$A23,'All_GuestsList '!$B:$M,11,FALSE)," ")</f>
        <v xml:space="preserve"> </v>
      </c>
      <c r="H23" s="79" t="str">
        <f>IFERROR(VLOOKUP("RSVP"&amp;"-"&amp;$A23,'All_GuestsList '!$B:$M,12,FALSE)," ")</f>
        <v xml:space="preserve"> </v>
      </c>
    </row>
    <row r="24" spans="1:8" x14ac:dyDescent="0.25">
      <c r="A24" s="85">
        <v>23</v>
      </c>
      <c r="B24" s="85" t="str">
        <f>C24&amp;"-"&amp;COUNTIF($C$2:C24,C24)</f>
        <v>-0</v>
      </c>
      <c r="C24" s="84"/>
      <c r="D24" s="79" t="str">
        <f>IFERROR(VLOOKUP("RSVP"&amp;"-"&amp;$A24,'All_GuestsList '!$B:$M,2,FALSE)," ")</f>
        <v xml:space="preserve"> </v>
      </c>
      <c r="E24" s="79" t="str">
        <f>IFERROR(VLOOKUP("RSVP"&amp;"-"&amp;$A24,'All_GuestsList '!$B:$M,3,FALSE)," ")</f>
        <v xml:space="preserve"> </v>
      </c>
      <c r="F24" s="79" t="str">
        <f>IFERROR(VLOOKUP("RSVP"&amp;"-"&amp;$A24,'All_GuestsList '!$B:$M,8,FALSE)," ")</f>
        <v xml:space="preserve"> </v>
      </c>
      <c r="G24" s="79" t="str">
        <f>IFERROR(VLOOKUP("RSVP"&amp;"-"&amp;$A24,'All_GuestsList '!$B:$M,11,FALSE)," ")</f>
        <v xml:space="preserve"> </v>
      </c>
      <c r="H24" s="79" t="str">
        <f>IFERROR(VLOOKUP("RSVP"&amp;"-"&amp;$A24,'All_GuestsList '!$B:$M,12,FALSE)," ")</f>
        <v xml:space="preserve"> </v>
      </c>
    </row>
    <row r="25" spans="1:8" x14ac:dyDescent="0.25">
      <c r="A25" s="85">
        <v>24</v>
      </c>
      <c r="B25" s="85" t="str">
        <f>C25&amp;"-"&amp;COUNTIF($C$2:C25,C25)</f>
        <v>-0</v>
      </c>
      <c r="C25" s="84"/>
      <c r="D25" s="79" t="str">
        <f>IFERROR(VLOOKUP("RSVP"&amp;"-"&amp;$A25,'All_GuestsList '!$B:$M,2,FALSE)," ")</f>
        <v xml:space="preserve"> </v>
      </c>
      <c r="E25" s="79" t="str">
        <f>IFERROR(VLOOKUP("RSVP"&amp;"-"&amp;$A25,'All_GuestsList '!$B:$M,3,FALSE)," ")</f>
        <v xml:space="preserve"> </v>
      </c>
      <c r="F25" s="79" t="str">
        <f>IFERROR(VLOOKUP("RSVP"&amp;"-"&amp;$A25,'All_GuestsList '!$B:$M,8,FALSE)," ")</f>
        <v xml:space="preserve"> </v>
      </c>
      <c r="G25" s="79" t="str">
        <f>IFERROR(VLOOKUP("RSVP"&amp;"-"&amp;$A25,'All_GuestsList '!$B:$M,11,FALSE)," ")</f>
        <v xml:space="preserve"> </v>
      </c>
      <c r="H25" s="79" t="str">
        <f>IFERROR(VLOOKUP("RSVP"&amp;"-"&amp;$A25,'All_GuestsList '!$B:$M,12,FALSE)," ")</f>
        <v xml:space="preserve"> </v>
      </c>
    </row>
    <row r="26" spans="1:8" x14ac:dyDescent="0.25">
      <c r="A26" s="85">
        <v>25</v>
      </c>
      <c r="B26" s="85" t="str">
        <f>C26&amp;"-"&amp;COUNTIF($C$2:C26,C26)</f>
        <v>-0</v>
      </c>
      <c r="C26" s="84"/>
      <c r="D26" s="79" t="str">
        <f>IFERROR(VLOOKUP("RSVP"&amp;"-"&amp;$A26,'All_GuestsList '!$B:$M,2,FALSE)," ")</f>
        <v xml:space="preserve"> </v>
      </c>
      <c r="E26" s="79" t="str">
        <f>IFERROR(VLOOKUP("RSVP"&amp;"-"&amp;$A26,'All_GuestsList '!$B:$M,3,FALSE)," ")</f>
        <v xml:space="preserve"> </v>
      </c>
      <c r="F26" s="79" t="str">
        <f>IFERROR(VLOOKUP("RSVP"&amp;"-"&amp;$A26,'All_GuestsList '!$B:$M,8,FALSE)," ")</f>
        <v xml:space="preserve"> </v>
      </c>
      <c r="G26" s="79" t="str">
        <f>IFERROR(VLOOKUP("RSVP"&amp;"-"&amp;$A26,'All_GuestsList '!$B:$M,11,FALSE)," ")</f>
        <v xml:space="preserve"> </v>
      </c>
      <c r="H26" s="79" t="str">
        <f>IFERROR(VLOOKUP("RSVP"&amp;"-"&amp;$A26,'All_GuestsList '!$B:$M,12,FALSE)," ")</f>
        <v xml:space="preserve"> </v>
      </c>
    </row>
    <row r="27" spans="1:8" x14ac:dyDescent="0.25">
      <c r="A27" s="85">
        <v>26</v>
      </c>
      <c r="B27" s="85" t="str">
        <f>C27&amp;"-"&amp;COUNTIF($C$2:C27,C27)</f>
        <v>-0</v>
      </c>
      <c r="C27" s="84"/>
      <c r="D27" s="79" t="str">
        <f>IFERROR(VLOOKUP("RSVP"&amp;"-"&amp;$A27,'All_GuestsList '!$B:$M,2,FALSE)," ")</f>
        <v xml:space="preserve"> </v>
      </c>
      <c r="E27" s="79" t="str">
        <f>IFERROR(VLOOKUP("RSVP"&amp;"-"&amp;$A27,'All_GuestsList '!$B:$M,3,FALSE)," ")</f>
        <v xml:space="preserve"> </v>
      </c>
      <c r="F27" s="79" t="str">
        <f>IFERROR(VLOOKUP("RSVP"&amp;"-"&amp;$A27,'All_GuestsList '!$B:$M,8,FALSE)," ")</f>
        <v xml:space="preserve"> </v>
      </c>
      <c r="G27" s="79" t="str">
        <f>IFERROR(VLOOKUP("RSVP"&amp;"-"&amp;$A27,'All_GuestsList '!$B:$M,11,FALSE)," ")</f>
        <v xml:space="preserve"> </v>
      </c>
      <c r="H27" s="79" t="str">
        <f>IFERROR(VLOOKUP("RSVP"&amp;"-"&amp;$A27,'All_GuestsList '!$B:$M,12,FALSE)," ")</f>
        <v xml:space="preserve"> </v>
      </c>
    </row>
    <row r="28" spans="1:8" x14ac:dyDescent="0.25">
      <c r="A28" s="85">
        <v>27</v>
      </c>
      <c r="B28" s="85" t="str">
        <f>C28&amp;"-"&amp;COUNTIF($C$2:C28,C28)</f>
        <v>-0</v>
      </c>
      <c r="C28" s="84"/>
      <c r="D28" s="79" t="str">
        <f>IFERROR(VLOOKUP("RSVP"&amp;"-"&amp;$A28,'All_GuestsList '!$B:$M,2,FALSE)," ")</f>
        <v xml:space="preserve"> </v>
      </c>
      <c r="E28" s="79" t="str">
        <f>IFERROR(VLOOKUP("RSVP"&amp;"-"&amp;$A28,'All_GuestsList '!$B:$M,3,FALSE)," ")</f>
        <v xml:space="preserve"> </v>
      </c>
      <c r="F28" s="79" t="str">
        <f>IFERROR(VLOOKUP("RSVP"&amp;"-"&amp;$A28,'All_GuestsList '!$B:$M,8,FALSE)," ")</f>
        <v xml:space="preserve"> </v>
      </c>
      <c r="G28" s="79" t="str">
        <f>IFERROR(VLOOKUP("RSVP"&amp;"-"&amp;$A28,'All_GuestsList '!$B:$M,11,FALSE)," ")</f>
        <v xml:space="preserve"> </v>
      </c>
      <c r="H28" s="79" t="str">
        <f>IFERROR(VLOOKUP("RSVP"&amp;"-"&amp;$A28,'All_GuestsList '!$B:$M,12,FALSE)," ")</f>
        <v xml:space="preserve"> </v>
      </c>
    </row>
    <row r="29" spans="1:8" x14ac:dyDescent="0.25">
      <c r="A29" s="85">
        <v>28</v>
      </c>
      <c r="B29" s="85" t="str">
        <f>C29&amp;"-"&amp;COUNTIF($C$2:C29,C29)</f>
        <v>-0</v>
      </c>
      <c r="C29" s="84"/>
      <c r="D29" s="79" t="str">
        <f>IFERROR(VLOOKUP("RSVP"&amp;"-"&amp;$A29,'All_GuestsList '!$B:$M,2,FALSE)," ")</f>
        <v xml:space="preserve"> </v>
      </c>
      <c r="E29" s="79" t="str">
        <f>IFERROR(VLOOKUP("RSVP"&amp;"-"&amp;$A29,'All_GuestsList '!$B:$M,3,FALSE)," ")</f>
        <v xml:space="preserve"> </v>
      </c>
      <c r="F29" s="79" t="str">
        <f>IFERROR(VLOOKUP("RSVP"&amp;"-"&amp;$A29,'All_GuestsList '!$B:$M,8,FALSE)," ")</f>
        <v xml:space="preserve"> </v>
      </c>
      <c r="G29" s="79" t="str">
        <f>IFERROR(VLOOKUP("RSVP"&amp;"-"&amp;$A29,'All_GuestsList '!$B:$M,11,FALSE)," ")</f>
        <v xml:space="preserve"> </v>
      </c>
      <c r="H29" s="79" t="str">
        <f>IFERROR(VLOOKUP("RSVP"&amp;"-"&amp;$A29,'All_GuestsList '!$B:$M,12,FALSE)," ")</f>
        <v xml:space="preserve"> </v>
      </c>
    </row>
    <row r="30" spans="1:8" x14ac:dyDescent="0.25">
      <c r="A30" s="85">
        <v>29</v>
      </c>
      <c r="B30" s="85" t="str">
        <f>C30&amp;"-"&amp;COUNTIF($C$2:C30,C30)</f>
        <v>-0</v>
      </c>
      <c r="C30" s="84"/>
      <c r="D30" s="79" t="str">
        <f>IFERROR(VLOOKUP("RSVP"&amp;"-"&amp;$A30,'All_GuestsList '!$B:$M,2,FALSE)," ")</f>
        <v xml:space="preserve"> </v>
      </c>
      <c r="E30" s="79" t="str">
        <f>IFERROR(VLOOKUP("RSVP"&amp;"-"&amp;$A30,'All_GuestsList '!$B:$M,3,FALSE)," ")</f>
        <v xml:space="preserve"> </v>
      </c>
      <c r="F30" s="79" t="str">
        <f>IFERROR(VLOOKUP("RSVP"&amp;"-"&amp;$A30,'All_GuestsList '!$B:$M,8,FALSE)," ")</f>
        <v xml:space="preserve"> </v>
      </c>
      <c r="G30" s="79" t="str">
        <f>IFERROR(VLOOKUP("RSVP"&amp;"-"&amp;$A30,'All_GuestsList '!$B:$M,11,FALSE)," ")</f>
        <v xml:space="preserve"> </v>
      </c>
      <c r="H30" s="79" t="str">
        <f>IFERROR(VLOOKUP("RSVP"&amp;"-"&amp;$A30,'All_GuestsList '!$B:$M,12,FALSE)," ")</f>
        <v xml:space="preserve"> </v>
      </c>
    </row>
    <row r="31" spans="1:8" x14ac:dyDescent="0.25">
      <c r="A31" s="85">
        <v>30</v>
      </c>
      <c r="B31" s="85" t="str">
        <f>C31&amp;"-"&amp;COUNTIF($C$2:C31,C31)</f>
        <v>-0</v>
      </c>
      <c r="C31" s="84"/>
      <c r="D31" s="79" t="str">
        <f>IFERROR(VLOOKUP("RSVP"&amp;"-"&amp;$A31,'All_GuestsList '!$B:$M,2,FALSE)," ")</f>
        <v xml:space="preserve"> </v>
      </c>
      <c r="E31" s="79" t="str">
        <f>IFERROR(VLOOKUP("RSVP"&amp;"-"&amp;$A31,'All_GuestsList '!$B:$M,3,FALSE)," ")</f>
        <v xml:space="preserve"> </v>
      </c>
      <c r="F31" s="79" t="str">
        <f>IFERROR(VLOOKUP("RSVP"&amp;"-"&amp;$A31,'All_GuestsList '!$B:$M,8,FALSE)," ")</f>
        <v xml:space="preserve"> </v>
      </c>
      <c r="G31" s="79" t="str">
        <f>IFERROR(VLOOKUP("RSVP"&amp;"-"&amp;$A31,'All_GuestsList '!$B:$M,11,FALSE)," ")</f>
        <v xml:space="preserve"> </v>
      </c>
      <c r="H31" s="79" t="str">
        <f>IFERROR(VLOOKUP("RSVP"&amp;"-"&amp;$A31,'All_GuestsList '!$B:$M,12,FALSE)," ")</f>
        <v xml:space="preserve"> </v>
      </c>
    </row>
    <row r="32" spans="1:8" x14ac:dyDescent="0.25">
      <c r="A32" s="85">
        <v>31</v>
      </c>
      <c r="B32" s="85" t="str">
        <f>C32&amp;"-"&amp;COUNTIF($C$2:C32,C32)</f>
        <v>-0</v>
      </c>
      <c r="C32" s="84"/>
      <c r="D32" s="79" t="str">
        <f>IFERROR(VLOOKUP("RSVP"&amp;"-"&amp;$A32,'All_GuestsList '!$B:$M,2,FALSE)," ")</f>
        <v xml:space="preserve"> </v>
      </c>
      <c r="E32" s="79" t="str">
        <f>IFERROR(VLOOKUP("RSVP"&amp;"-"&amp;$A32,'All_GuestsList '!$B:$M,3,FALSE)," ")</f>
        <v xml:space="preserve"> </v>
      </c>
      <c r="F32" s="79" t="str">
        <f>IFERROR(VLOOKUP("RSVP"&amp;"-"&amp;$A32,'All_GuestsList '!$B:$M,8,FALSE)," ")</f>
        <v xml:space="preserve"> </v>
      </c>
      <c r="G32" s="79" t="str">
        <f>IFERROR(VLOOKUP("RSVP"&amp;"-"&amp;$A32,'All_GuestsList '!$B:$M,11,FALSE)," ")</f>
        <v xml:space="preserve"> </v>
      </c>
      <c r="H32" s="79" t="str">
        <f>IFERROR(VLOOKUP("RSVP"&amp;"-"&amp;$A32,'All_GuestsList '!$B:$M,12,FALSE)," ")</f>
        <v xml:space="preserve"> </v>
      </c>
    </row>
    <row r="33" spans="1:8" x14ac:dyDescent="0.25">
      <c r="A33" s="85">
        <v>32</v>
      </c>
      <c r="B33" s="85" t="str">
        <f>C33&amp;"-"&amp;COUNTIF($C$2:C33,C33)</f>
        <v>-0</v>
      </c>
      <c r="C33" s="84"/>
      <c r="D33" s="79" t="str">
        <f>IFERROR(VLOOKUP("RSVP"&amp;"-"&amp;$A33,'All_GuestsList '!$B:$M,2,FALSE)," ")</f>
        <v xml:space="preserve"> </v>
      </c>
      <c r="E33" s="79" t="str">
        <f>IFERROR(VLOOKUP("RSVP"&amp;"-"&amp;$A33,'All_GuestsList '!$B:$M,3,FALSE)," ")</f>
        <v xml:space="preserve"> </v>
      </c>
      <c r="F33" s="79" t="str">
        <f>IFERROR(VLOOKUP("RSVP"&amp;"-"&amp;$A33,'All_GuestsList '!$B:$M,8,FALSE)," ")</f>
        <v xml:space="preserve"> </v>
      </c>
      <c r="G33" s="79" t="str">
        <f>IFERROR(VLOOKUP("RSVP"&amp;"-"&amp;$A33,'All_GuestsList '!$B:$M,11,FALSE)," ")</f>
        <v xml:space="preserve"> </v>
      </c>
      <c r="H33" s="79" t="str">
        <f>IFERROR(VLOOKUP("RSVP"&amp;"-"&amp;$A33,'All_GuestsList '!$B:$M,12,FALSE)," ")</f>
        <v xml:space="preserve"> </v>
      </c>
    </row>
    <row r="34" spans="1:8" x14ac:dyDescent="0.25">
      <c r="A34" s="85">
        <v>33</v>
      </c>
      <c r="B34" s="85" t="str">
        <f>C34&amp;"-"&amp;COUNTIF($C$2:C34,C34)</f>
        <v>-0</v>
      </c>
      <c r="C34" s="84"/>
      <c r="D34" s="79" t="str">
        <f>IFERROR(VLOOKUP("RSVP"&amp;"-"&amp;$A34,'All_GuestsList '!$B:$M,2,FALSE)," ")</f>
        <v xml:space="preserve"> </v>
      </c>
      <c r="E34" s="79" t="str">
        <f>IFERROR(VLOOKUP("RSVP"&amp;"-"&amp;$A34,'All_GuestsList '!$B:$M,3,FALSE)," ")</f>
        <v xml:space="preserve"> </v>
      </c>
      <c r="F34" s="79" t="str">
        <f>IFERROR(VLOOKUP("RSVP"&amp;"-"&amp;$A34,'All_GuestsList '!$B:$M,8,FALSE)," ")</f>
        <v xml:space="preserve"> </v>
      </c>
      <c r="G34" s="79" t="str">
        <f>IFERROR(VLOOKUP("RSVP"&amp;"-"&amp;$A34,'All_GuestsList '!$B:$M,11,FALSE)," ")</f>
        <v xml:space="preserve"> </v>
      </c>
      <c r="H34" s="79" t="str">
        <f>IFERROR(VLOOKUP("RSVP"&amp;"-"&amp;$A34,'All_GuestsList '!$B:$M,12,FALSE)," ")</f>
        <v xml:space="preserve"> </v>
      </c>
    </row>
    <row r="35" spans="1:8" x14ac:dyDescent="0.25">
      <c r="A35" s="85">
        <v>34</v>
      </c>
      <c r="B35" s="85" t="str">
        <f>C35&amp;"-"&amp;COUNTIF($C$2:C35,C35)</f>
        <v>-0</v>
      </c>
      <c r="C35" s="84"/>
      <c r="D35" s="79" t="str">
        <f>IFERROR(VLOOKUP("RSVP"&amp;"-"&amp;$A35,'All_GuestsList '!$B:$M,2,FALSE)," ")</f>
        <v xml:space="preserve"> </v>
      </c>
      <c r="E35" s="79" t="str">
        <f>IFERROR(VLOOKUP("RSVP"&amp;"-"&amp;$A35,'All_GuestsList '!$B:$M,3,FALSE)," ")</f>
        <v xml:space="preserve"> </v>
      </c>
      <c r="F35" s="79" t="str">
        <f>IFERROR(VLOOKUP("RSVP"&amp;"-"&amp;$A35,'All_GuestsList '!$B:$M,8,FALSE)," ")</f>
        <v xml:space="preserve"> </v>
      </c>
      <c r="G35" s="79" t="str">
        <f>IFERROR(VLOOKUP("RSVP"&amp;"-"&amp;$A35,'All_GuestsList '!$B:$M,11,FALSE)," ")</f>
        <v xml:space="preserve"> </v>
      </c>
      <c r="H35" s="79" t="str">
        <f>IFERROR(VLOOKUP("RSVP"&amp;"-"&amp;$A35,'All_GuestsList '!$B:$M,12,FALSE)," ")</f>
        <v xml:space="preserve"> </v>
      </c>
    </row>
    <row r="36" spans="1:8" x14ac:dyDescent="0.25">
      <c r="A36" s="85">
        <v>35</v>
      </c>
      <c r="B36" s="85" t="str">
        <f>C36&amp;"-"&amp;COUNTIF($C$2:C36,C36)</f>
        <v>-0</v>
      </c>
      <c r="C36" s="84"/>
      <c r="D36" s="79" t="str">
        <f>IFERROR(VLOOKUP("RSVP"&amp;"-"&amp;$A36,'All_GuestsList '!$B:$M,2,FALSE)," ")</f>
        <v xml:space="preserve"> </v>
      </c>
      <c r="E36" s="79" t="str">
        <f>IFERROR(VLOOKUP("RSVP"&amp;"-"&amp;$A36,'All_GuestsList '!$B:$M,3,FALSE)," ")</f>
        <v xml:space="preserve"> </v>
      </c>
      <c r="F36" s="79" t="str">
        <f>IFERROR(VLOOKUP("RSVP"&amp;"-"&amp;$A36,'All_GuestsList '!$B:$M,8,FALSE)," ")</f>
        <v xml:space="preserve"> </v>
      </c>
      <c r="G36" s="79" t="str">
        <f>IFERROR(VLOOKUP("RSVP"&amp;"-"&amp;$A36,'All_GuestsList '!$B:$M,11,FALSE)," ")</f>
        <v xml:space="preserve"> </v>
      </c>
      <c r="H36" s="79" t="str">
        <f>IFERROR(VLOOKUP("RSVP"&amp;"-"&amp;$A36,'All_GuestsList '!$B:$M,12,FALSE)," ")</f>
        <v xml:space="preserve"> </v>
      </c>
    </row>
    <row r="37" spans="1:8" x14ac:dyDescent="0.25">
      <c r="A37" s="85">
        <v>36</v>
      </c>
      <c r="B37" s="85" t="str">
        <f>C37&amp;"-"&amp;COUNTIF($C$2:C37,C37)</f>
        <v>-0</v>
      </c>
      <c r="C37" s="84"/>
      <c r="D37" s="79" t="str">
        <f>IFERROR(VLOOKUP("RSVP"&amp;"-"&amp;$A37,'All_GuestsList '!$B:$M,2,FALSE)," ")</f>
        <v xml:space="preserve"> </v>
      </c>
      <c r="E37" s="79" t="str">
        <f>IFERROR(VLOOKUP("RSVP"&amp;"-"&amp;$A37,'All_GuestsList '!$B:$M,3,FALSE)," ")</f>
        <v xml:space="preserve"> </v>
      </c>
      <c r="F37" s="79" t="str">
        <f>IFERROR(VLOOKUP("RSVP"&amp;"-"&amp;$A37,'All_GuestsList '!$B:$M,8,FALSE)," ")</f>
        <v xml:space="preserve"> </v>
      </c>
      <c r="G37" s="79" t="str">
        <f>IFERROR(VLOOKUP("RSVP"&amp;"-"&amp;$A37,'All_GuestsList '!$B:$M,11,FALSE)," ")</f>
        <v xml:space="preserve"> </v>
      </c>
      <c r="H37" s="79" t="str">
        <f>IFERROR(VLOOKUP("RSVP"&amp;"-"&amp;$A37,'All_GuestsList '!$B:$M,12,FALSE)," ")</f>
        <v xml:space="preserve"> </v>
      </c>
    </row>
    <row r="38" spans="1:8" x14ac:dyDescent="0.25">
      <c r="A38" s="85">
        <v>37</v>
      </c>
      <c r="B38" s="85" t="str">
        <f>C38&amp;"-"&amp;COUNTIF($C$2:C38,C38)</f>
        <v>-0</v>
      </c>
      <c r="C38" s="84"/>
      <c r="D38" s="79" t="str">
        <f>IFERROR(VLOOKUP("RSVP"&amp;"-"&amp;$A38,'All_GuestsList '!$B:$M,2,FALSE)," ")</f>
        <v xml:space="preserve"> </v>
      </c>
      <c r="E38" s="79" t="str">
        <f>IFERROR(VLOOKUP("RSVP"&amp;"-"&amp;$A38,'All_GuestsList '!$B:$M,3,FALSE)," ")</f>
        <v xml:space="preserve"> </v>
      </c>
      <c r="F38" s="79" t="str">
        <f>IFERROR(VLOOKUP("RSVP"&amp;"-"&amp;$A38,'All_GuestsList '!$B:$M,8,FALSE)," ")</f>
        <v xml:space="preserve"> </v>
      </c>
      <c r="G38" s="79" t="str">
        <f>IFERROR(VLOOKUP("RSVP"&amp;"-"&amp;$A38,'All_GuestsList '!$B:$M,11,FALSE)," ")</f>
        <v xml:space="preserve"> </v>
      </c>
      <c r="H38" s="79" t="str">
        <f>IFERROR(VLOOKUP("RSVP"&amp;"-"&amp;$A38,'All_GuestsList '!$B:$M,12,FALSE)," ")</f>
        <v xml:space="preserve"> </v>
      </c>
    </row>
    <row r="39" spans="1:8" x14ac:dyDescent="0.25">
      <c r="A39" s="85">
        <v>38</v>
      </c>
      <c r="B39" s="85" t="str">
        <f>C39&amp;"-"&amp;COUNTIF($C$2:C39,C39)</f>
        <v>-0</v>
      </c>
      <c r="C39" s="84"/>
      <c r="D39" s="79" t="str">
        <f>IFERROR(VLOOKUP("RSVP"&amp;"-"&amp;$A39,'All_GuestsList '!$B:$M,2,FALSE)," ")</f>
        <v xml:space="preserve"> </v>
      </c>
      <c r="E39" s="79" t="str">
        <f>IFERROR(VLOOKUP("RSVP"&amp;"-"&amp;$A39,'All_GuestsList '!$B:$M,3,FALSE)," ")</f>
        <v xml:space="preserve"> </v>
      </c>
      <c r="F39" s="79" t="str">
        <f>IFERROR(VLOOKUP("RSVP"&amp;"-"&amp;$A39,'All_GuestsList '!$B:$M,8,FALSE)," ")</f>
        <v xml:space="preserve"> </v>
      </c>
      <c r="G39" s="79" t="str">
        <f>IFERROR(VLOOKUP("RSVP"&amp;"-"&amp;$A39,'All_GuestsList '!$B:$M,11,FALSE)," ")</f>
        <v xml:space="preserve"> </v>
      </c>
      <c r="H39" s="79" t="str">
        <f>IFERROR(VLOOKUP("RSVP"&amp;"-"&amp;$A39,'All_GuestsList '!$B:$M,12,FALSE)," ")</f>
        <v xml:space="preserve"> </v>
      </c>
    </row>
    <row r="40" spans="1:8" x14ac:dyDescent="0.25">
      <c r="A40" s="85">
        <v>39</v>
      </c>
      <c r="B40" s="85" t="str">
        <f>C40&amp;"-"&amp;COUNTIF($C$2:C40,C40)</f>
        <v>-0</v>
      </c>
      <c r="C40" s="84"/>
      <c r="D40" s="79" t="str">
        <f>IFERROR(VLOOKUP("RSVP"&amp;"-"&amp;$A40,'All_GuestsList '!$B:$M,2,FALSE)," ")</f>
        <v xml:space="preserve"> </v>
      </c>
      <c r="E40" s="79" t="str">
        <f>IFERROR(VLOOKUP("RSVP"&amp;"-"&amp;$A40,'All_GuestsList '!$B:$M,3,FALSE)," ")</f>
        <v xml:space="preserve"> </v>
      </c>
      <c r="F40" s="79" t="str">
        <f>IFERROR(VLOOKUP("RSVP"&amp;"-"&amp;$A40,'All_GuestsList '!$B:$M,8,FALSE)," ")</f>
        <v xml:space="preserve"> </v>
      </c>
      <c r="G40" s="79" t="str">
        <f>IFERROR(VLOOKUP("RSVP"&amp;"-"&amp;$A40,'All_GuestsList '!$B:$M,11,FALSE)," ")</f>
        <v xml:space="preserve"> </v>
      </c>
      <c r="H40" s="79" t="str">
        <f>IFERROR(VLOOKUP("RSVP"&amp;"-"&amp;$A40,'All_GuestsList '!$B:$M,12,FALSE)," ")</f>
        <v xml:space="preserve"> </v>
      </c>
    </row>
    <row r="41" spans="1:8" x14ac:dyDescent="0.25">
      <c r="A41" s="85">
        <v>40</v>
      </c>
      <c r="B41" s="85" t="str">
        <f>C41&amp;"-"&amp;COUNTIF($C$2:C41,C41)</f>
        <v>-0</v>
      </c>
      <c r="C41" s="84"/>
      <c r="D41" s="79" t="str">
        <f>IFERROR(VLOOKUP("RSVP"&amp;"-"&amp;$A41,'All_GuestsList '!$B:$M,2,FALSE)," ")</f>
        <v xml:space="preserve"> </v>
      </c>
      <c r="E41" s="79" t="str">
        <f>IFERROR(VLOOKUP("RSVP"&amp;"-"&amp;$A41,'All_GuestsList '!$B:$M,3,FALSE)," ")</f>
        <v xml:space="preserve"> </v>
      </c>
      <c r="F41" s="79" t="str">
        <f>IFERROR(VLOOKUP("RSVP"&amp;"-"&amp;$A41,'All_GuestsList '!$B:$M,8,FALSE)," ")</f>
        <v xml:space="preserve"> </v>
      </c>
      <c r="G41" s="79" t="str">
        <f>IFERROR(VLOOKUP("RSVP"&amp;"-"&amp;$A41,'All_GuestsList '!$B:$M,11,FALSE)," ")</f>
        <v xml:space="preserve"> </v>
      </c>
      <c r="H41" s="79" t="str">
        <f>IFERROR(VLOOKUP("RSVP"&amp;"-"&amp;$A41,'All_GuestsList '!$B:$M,12,FALSE)," ")</f>
        <v xml:space="preserve"> </v>
      </c>
    </row>
    <row r="42" spans="1:8" x14ac:dyDescent="0.25">
      <c r="A42" s="85">
        <v>41</v>
      </c>
      <c r="B42" s="85" t="str">
        <f>C42&amp;"-"&amp;COUNTIF($C$2:C42,C42)</f>
        <v>-0</v>
      </c>
      <c r="C42" s="84"/>
      <c r="D42" s="79" t="str">
        <f>IFERROR(VLOOKUP("RSVP"&amp;"-"&amp;$A42,'All_GuestsList '!$B:$M,2,FALSE)," ")</f>
        <v xml:space="preserve"> </v>
      </c>
      <c r="E42" s="79" t="str">
        <f>IFERROR(VLOOKUP("RSVP"&amp;"-"&amp;$A42,'All_GuestsList '!$B:$M,3,FALSE)," ")</f>
        <v xml:space="preserve"> </v>
      </c>
      <c r="F42" s="79" t="str">
        <f>IFERROR(VLOOKUP("RSVP"&amp;"-"&amp;$A42,'All_GuestsList '!$B:$M,8,FALSE)," ")</f>
        <v xml:space="preserve"> </v>
      </c>
      <c r="G42" s="79" t="str">
        <f>IFERROR(VLOOKUP("RSVP"&amp;"-"&amp;$A42,'All_GuestsList '!$B:$M,11,FALSE)," ")</f>
        <v xml:space="preserve"> </v>
      </c>
      <c r="H42" s="79" t="str">
        <f>IFERROR(VLOOKUP("RSVP"&amp;"-"&amp;$A42,'All_GuestsList '!$B:$M,12,FALSE)," ")</f>
        <v xml:space="preserve"> </v>
      </c>
    </row>
    <row r="43" spans="1:8" x14ac:dyDescent="0.25">
      <c r="A43" s="85">
        <v>42</v>
      </c>
      <c r="B43" s="85" t="str">
        <f>C43&amp;"-"&amp;COUNTIF($C$2:C43,C43)</f>
        <v>-0</v>
      </c>
      <c r="C43" s="84"/>
      <c r="D43" s="79" t="str">
        <f>IFERROR(VLOOKUP("RSVP"&amp;"-"&amp;$A43,'All_GuestsList '!$B:$M,2,FALSE)," ")</f>
        <v xml:space="preserve"> </v>
      </c>
      <c r="E43" s="79" t="str">
        <f>IFERROR(VLOOKUP("RSVP"&amp;"-"&amp;$A43,'All_GuestsList '!$B:$M,3,FALSE)," ")</f>
        <v xml:space="preserve"> </v>
      </c>
      <c r="F43" s="79" t="str">
        <f>IFERROR(VLOOKUP("RSVP"&amp;"-"&amp;$A43,'All_GuestsList '!$B:$M,8,FALSE)," ")</f>
        <v xml:space="preserve"> </v>
      </c>
      <c r="G43" s="79" t="str">
        <f>IFERROR(VLOOKUP("RSVP"&amp;"-"&amp;$A43,'All_GuestsList '!$B:$M,11,FALSE)," ")</f>
        <v xml:space="preserve"> </v>
      </c>
      <c r="H43" s="79" t="str">
        <f>IFERROR(VLOOKUP("RSVP"&amp;"-"&amp;$A43,'All_GuestsList '!$B:$M,12,FALSE)," ")</f>
        <v xml:space="preserve"> </v>
      </c>
    </row>
    <row r="44" spans="1:8" x14ac:dyDescent="0.25">
      <c r="A44" s="85">
        <v>43</v>
      </c>
      <c r="B44" s="85" t="str">
        <f>C44&amp;"-"&amp;COUNTIF($C$2:C44,C44)</f>
        <v>-0</v>
      </c>
      <c r="C44" s="84"/>
      <c r="D44" s="79" t="str">
        <f>IFERROR(VLOOKUP("RSVP"&amp;"-"&amp;$A44,'All_GuestsList '!$B:$M,2,FALSE)," ")</f>
        <v xml:space="preserve"> </v>
      </c>
      <c r="E44" s="79" t="str">
        <f>IFERROR(VLOOKUP("RSVP"&amp;"-"&amp;$A44,'All_GuestsList '!$B:$M,3,FALSE)," ")</f>
        <v xml:space="preserve"> </v>
      </c>
      <c r="F44" s="79" t="str">
        <f>IFERROR(VLOOKUP("RSVP"&amp;"-"&amp;$A44,'All_GuestsList '!$B:$M,8,FALSE)," ")</f>
        <v xml:space="preserve"> </v>
      </c>
      <c r="G44" s="79" t="str">
        <f>IFERROR(VLOOKUP("RSVP"&amp;"-"&amp;$A44,'All_GuestsList '!$B:$M,11,FALSE)," ")</f>
        <v xml:space="preserve"> </v>
      </c>
      <c r="H44" s="79" t="str">
        <f>IFERROR(VLOOKUP("RSVP"&amp;"-"&amp;$A44,'All_GuestsList '!$B:$M,12,FALSE)," ")</f>
        <v xml:space="preserve"> </v>
      </c>
    </row>
    <row r="45" spans="1:8" x14ac:dyDescent="0.25">
      <c r="A45" s="85">
        <v>44</v>
      </c>
      <c r="B45" s="85" t="str">
        <f>C45&amp;"-"&amp;COUNTIF($C$2:C45,C45)</f>
        <v>-0</v>
      </c>
      <c r="C45" s="84"/>
      <c r="D45" s="79" t="str">
        <f>IFERROR(VLOOKUP("RSVP"&amp;"-"&amp;$A45,'All_GuestsList '!$B:$M,2,FALSE)," ")</f>
        <v xml:space="preserve"> </v>
      </c>
      <c r="E45" s="79" t="str">
        <f>IFERROR(VLOOKUP("RSVP"&amp;"-"&amp;$A45,'All_GuestsList '!$B:$M,3,FALSE)," ")</f>
        <v xml:space="preserve"> </v>
      </c>
      <c r="F45" s="79" t="str">
        <f>IFERROR(VLOOKUP("RSVP"&amp;"-"&amp;$A45,'All_GuestsList '!$B:$M,8,FALSE)," ")</f>
        <v xml:space="preserve"> </v>
      </c>
      <c r="G45" s="79" t="str">
        <f>IFERROR(VLOOKUP("RSVP"&amp;"-"&amp;$A45,'All_GuestsList '!$B:$M,11,FALSE)," ")</f>
        <v xml:space="preserve"> </v>
      </c>
      <c r="H45" s="79" t="str">
        <f>IFERROR(VLOOKUP("RSVP"&amp;"-"&amp;$A45,'All_GuestsList '!$B:$M,12,FALSE)," ")</f>
        <v xml:space="preserve"> </v>
      </c>
    </row>
    <row r="46" spans="1:8" x14ac:dyDescent="0.25">
      <c r="A46" s="85">
        <v>45</v>
      </c>
      <c r="B46" s="85" t="str">
        <f>C46&amp;"-"&amp;COUNTIF($C$2:C46,C46)</f>
        <v>-0</v>
      </c>
      <c r="C46" s="84"/>
      <c r="D46" s="79" t="str">
        <f>IFERROR(VLOOKUP("RSVP"&amp;"-"&amp;$A46,'All_GuestsList '!$B:$M,2,FALSE)," ")</f>
        <v xml:space="preserve"> </v>
      </c>
      <c r="E46" s="79" t="str">
        <f>IFERROR(VLOOKUP("RSVP"&amp;"-"&amp;$A46,'All_GuestsList '!$B:$M,3,FALSE)," ")</f>
        <v xml:space="preserve"> </v>
      </c>
      <c r="F46" s="79" t="str">
        <f>IFERROR(VLOOKUP("RSVP"&amp;"-"&amp;$A46,'All_GuestsList '!$B:$M,8,FALSE)," ")</f>
        <v xml:space="preserve"> </v>
      </c>
      <c r="G46" s="79" t="str">
        <f>IFERROR(VLOOKUP("RSVP"&amp;"-"&amp;$A46,'All_GuestsList '!$B:$M,11,FALSE)," ")</f>
        <v xml:space="preserve"> </v>
      </c>
      <c r="H46" s="79" t="str">
        <f>IFERROR(VLOOKUP("RSVP"&amp;"-"&amp;$A46,'All_GuestsList '!$B:$M,12,FALSE)," ")</f>
        <v xml:space="preserve"> </v>
      </c>
    </row>
    <row r="47" spans="1:8" x14ac:dyDescent="0.25">
      <c r="A47" s="85">
        <v>46</v>
      </c>
      <c r="B47" s="85" t="str">
        <f>C47&amp;"-"&amp;COUNTIF($C$2:C47,C47)</f>
        <v>-0</v>
      </c>
      <c r="C47" s="84"/>
      <c r="D47" s="79" t="str">
        <f>IFERROR(VLOOKUP("RSVP"&amp;"-"&amp;$A47,'All_GuestsList '!$B:$M,2,FALSE)," ")</f>
        <v xml:space="preserve"> </v>
      </c>
      <c r="E47" s="79" t="str">
        <f>IFERROR(VLOOKUP("RSVP"&amp;"-"&amp;$A47,'All_GuestsList '!$B:$M,3,FALSE)," ")</f>
        <v xml:space="preserve"> </v>
      </c>
      <c r="F47" s="79" t="str">
        <f>IFERROR(VLOOKUP("RSVP"&amp;"-"&amp;$A47,'All_GuestsList '!$B:$M,8,FALSE)," ")</f>
        <v xml:space="preserve"> </v>
      </c>
      <c r="G47" s="79" t="str">
        <f>IFERROR(VLOOKUP("RSVP"&amp;"-"&amp;$A47,'All_GuestsList '!$B:$M,11,FALSE)," ")</f>
        <v xml:space="preserve"> </v>
      </c>
      <c r="H47" s="79" t="str">
        <f>IFERROR(VLOOKUP("RSVP"&amp;"-"&amp;$A47,'All_GuestsList '!$B:$M,12,FALSE)," ")</f>
        <v xml:space="preserve"> </v>
      </c>
    </row>
    <row r="48" spans="1:8" x14ac:dyDescent="0.25">
      <c r="A48" s="85">
        <v>47</v>
      </c>
      <c r="B48" s="85" t="str">
        <f>C48&amp;"-"&amp;COUNTIF($C$2:C48,C48)</f>
        <v>-0</v>
      </c>
      <c r="C48" s="84"/>
      <c r="D48" s="79" t="str">
        <f>IFERROR(VLOOKUP("RSVP"&amp;"-"&amp;$A48,'All_GuestsList '!$B:$M,2,FALSE)," ")</f>
        <v xml:space="preserve"> </v>
      </c>
      <c r="E48" s="79" t="str">
        <f>IFERROR(VLOOKUP("RSVP"&amp;"-"&amp;$A48,'All_GuestsList '!$B:$M,3,FALSE)," ")</f>
        <v xml:space="preserve"> </v>
      </c>
      <c r="F48" s="79" t="str">
        <f>IFERROR(VLOOKUP("RSVP"&amp;"-"&amp;$A48,'All_GuestsList '!$B:$M,8,FALSE)," ")</f>
        <v xml:space="preserve"> </v>
      </c>
      <c r="G48" s="79" t="str">
        <f>IFERROR(VLOOKUP("RSVP"&amp;"-"&amp;$A48,'All_GuestsList '!$B:$M,11,FALSE)," ")</f>
        <v xml:space="preserve"> </v>
      </c>
      <c r="H48" s="79" t="str">
        <f>IFERROR(VLOOKUP("RSVP"&amp;"-"&amp;$A48,'All_GuestsList '!$B:$M,12,FALSE)," ")</f>
        <v xml:space="preserve"> </v>
      </c>
    </row>
    <row r="49" spans="1:8" x14ac:dyDescent="0.25">
      <c r="A49" s="85">
        <v>48</v>
      </c>
      <c r="B49" s="85" t="str">
        <f>C49&amp;"-"&amp;COUNTIF($C$2:C49,C49)</f>
        <v>-0</v>
      </c>
      <c r="C49" s="84"/>
      <c r="D49" s="79" t="str">
        <f>IFERROR(VLOOKUP("RSVP"&amp;"-"&amp;$A49,'All_GuestsList '!$B:$M,2,FALSE)," ")</f>
        <v xml:space="preserve"> </v>
      </c>
      <c r="E49" s="79" t="str">
        <f>IFERROR(VLOOKUP("RSVP"&amp;"-"&amp;$A49,'All_GuestsList '!$B:$M,3,FALSE)," ")</f>
        <v xml:space="preserve"> </v>
      </c>
      <c r="F49" s="79" t="str">
        <f>IFERROR(VLOOKUP("RSVP"&amp;"-"&amp;$A49,'All_GuestsList '!$B:$M,8,FALSE)," ")</f>
        <v xml:space="preserve"> </v>
      </c>
      <c r="G49" s="79" t="str">
        <f>IFERROR(VLOOKUP("RSVP"&amp;"-"&amp;$A49,'All_GuestsList '!$B:$M,11,FALSE)," ")</f>
        <v xml:space="preserve"> </v>
      </c>
      <c r="H49" s="79" t="str">
        <f>IFERROR(VLOOKUP("RSVP"&amp;"-"&amp;$A49,'All_GuestsList '!$B:$M,12,FALSE)," ")</f>
        <v xml:space="preserve"> </v>
      </c>
    </row>
    <row r="50" spans="1:8" x14ac:dyDescent="0.25">
      <c r="A50" s="85">
        <v>49</v>
      </c>
      <c r="B50" s="85" t="str">
        <f>C50&amp;"-"&amp;COUNTIF($C$2:C50,C50)</f>
        <v>-0</v>
      </c>
      <c r="C50" s="84"/>
      <c r="D50" s="79" t="str">
        <f>IFERROR(VLOOKUP("RSVP"&amp;"-"&amp;$A50,'All_GuestsList '!$B:$M,2,FALSE)," ")</f>
        <v xml:space="preserve"> </v>
      </c>
      <c r="E50" s="79" t="str">
        <f>IFERROR(VLOOKUP("RSVP"&amp;"-"&amp;$A50,'All_GuestsList '!$B:$M,3,FALSE)," ")</f>
        <v xml:space="preserve"> </v>
      </c>
      <c r="F50" s="79" t="str">
        <f>IFERROR(VLOOKUP("RSVP"&amp;"-"&amp;$A50,'All_GuestsList '!$B:$M,8,FALSE)," ")</f>
        <v xml:space="preserve"> </v>
      </c>
      <c r="G50" s="79" t="str">
        <f>IFERROR(VLOOKUP("RSVP"&amp;"-"&amp;$A50,'All_GuestsList '!$B:$M,11,FALSE)," ")</f>
        <v xml:space="preserve"> </v>
      </c>
      <c r="H50" s="79" t="str">
        <f>IFERROR(VLOOKUP("RSVP"&amp;"-"&amp;$A50,'All_GuestsList '!$B:$M,12,FALSE)," ")</f>
        <v xml:space="preserve"> </v>
      </c>
    </row>
    <row r="51" spans="1:8" x14ac:dyDescent="0.25">
      <c r="A51" s="85">
        <v>50</v>
      </c>
      <c r="B51" s="85" t="str">
        <f>C51&amp;"-"&amp;COUNTIF($C$2:C51,C51)</f>
        <v>-0</v>
      </c>
      <c r="C51" s="84"/>
      <c r="D51" s="79" t="str">
        <f>IFERROR(VLOOKUP("RSVP"&amp;"-"&amp;$A51,'All_GuestsList '!$B:$M,2,FALSE)," ")</f>
        <v xml:space="preserve"> </v>
      </c>
      <c r="E51" s="79" t="str">
        <f>IFERROR(VLOOKUP("RSVP"&amp;"-"&amp;$A51,'All_GuestsList '!$B:$M,3,FALSE)," ")</f>
        <v xml:space="preserve"> </v>
      </c>
      <c r="F51" s="79" t="str">
        <f>IFERROR(VLOOKUP("RSVP"&amp;"-"&amp;$A51,'All_GuestsList '!$B:$M,8,FALSE)," ")</f>
        <v xml:space="preserve"> </v>
      </c>
      <c r="G51" s="79" t="str">
        <f>IFERROR(VLOOKUP("RSVP"&amp;"-"&amp;$A51,'All_GuestsList '!$B:$M,11,FALSE)," ")</f>
        <v xml:space="preserve"> </v>
      </c>
      <c r="H51" s="79" t="str">
        <f>IFERROR(VLOOKUP("RSVP"&amp;"-"&amp;$A51,'All_GuestsList '!$B:$M,12,FALSE)," ")</f>
        <v xml:space="preserve"> </v>
      </c>
    </row>
    <row r="52" spans="1:8" x14ac:dyDescent="0.25">
      <c r="A52" s="85">
        <v>51</v>
      </c>
      <c r="B52" s="85" t="str">
        <f>C52&amp;"-"&amp;COUNTIF($C$2:C52,C52)</f>
        <v>-0</v>
      </c>
      <c r="C52" s="84"/>
      <c r="D52" s="79" t="str">
        <f>IFERROR(VLOOKUP("RSVP"&amp;"-"&amp;$A52,'All_GuestsList '!$B:$M,2,FALSE)," ")</f>
        <v xml:space="preserve"> </v>
      </c>
      <c r="E52" s="79" t="str">
        <f>IFERROR(VLOOKUP("RSVP"&amp;"-"&amp;$A52,'All_GuestsList '!$B:$M,3,FALSE)," ")</f>
        <v xml:space="preserve"> </v>
      </c>
      <c r="F52" s="79" t="str">
        <f>IFERROR(VLOOKUP("RSVP"&amp;"-"&amp;$A52,'All_GuestsList '!$B:$M,8,FALSE)," ")</f>
        <v xml:space="preserve"> </v>
      </c>
      <c r="G52" s="79" t="str">
        <f>IFERROR(VLOOKUP("RSVP"&amp;"-"&amp;$A52,'All_GuestsList '!$B:$M,11,FALSE)," ")</f>
        <v xml:space="preserve"> </v>
      </c>
      <c r="H52" s="79" t="str">
        <f>IFERROR(VLOOKUP("RSVP"&amp;"-"&amp;$A52,'All_GuestsList '!$B:$M,12,FALSE)," ")</f>
        <v xml:space="preserve"> </v>
      </c>
    </row>
    <row r="53" spans="1:8" x14ac:dyDescent="0.25">
      <c r="A53" s="85">
        <v>52</v>
      </c>
      <c r="B53" s="85" t="str">
        <f>C53&amp;"-"&amp;COUNTIF($C$2:C53,C53)</f>
        <v>-0</v>
      </c>
      <c r="C53" s="84"/>
      <c r="D53" s="79" t="str">
        <f>IFERROR(VLOOKUP("RSVP"&amp;"-"&amp;$A53,'All_GuestsList '!$B:$M,2,FALSE)," ")</f>
        <v xml:space="preserve"> </v>
      </c>
      <c r="E53" s="79" t="str">
        <f>IFERROR(VLOOKUP("RSVP"&amp;"-"&amp;$A53,'All_GuestsList '!$B:$M,3,FALSE)," ")</f>
        <v xml:space="preserve"> </v>
      </c>
      <c r="F53" s="79" t="str">
        <f>IFERROR(VLOOKUP("RSVP"&amp;"-"&amp;$A53,'All_GuestsList '!$B:$M,8,FALSE)," ")</f>
        <v xml:space="preserve"> </v>
      </c>
      <c r="G53" s="79" t="str">
        <f>IFERROR(VLOOKUP("RSVP"&amp;"-"&amp;$A53,'All_GuestsList '!$B:$M,11,FALSE)," ")</f>
        <v xml:space="preserve"> </v>
      </c>
      <c r="H53" s="79" t="str">
        <f>IFERROR(VLOOKUP("RSVP"&amp;"-"&amp;$A53,'All_GuestsList '!$B:$M,12,FALSE)," ")</f>
        <v xml:space="preserve"> </v>
      </c>
    </row>
    <row r="54" spans="1:8" x14ac:dyDescent="0.25">
      <c r="A54" s="85">
        <v>53</v>
      </c>
      <c r="B54" s="85" t="str">
        <f>C54&amp;"-"&amp;COUNTIF($C$2:C54,C54)</f>
        <v>-0</v>
      </c>
      <c r="C54" s="84"/>
      <c r="D54" s="79" t="str">
        <f>IFERROR(VLOOKUP("RSVP"&amp;"-"&amp;$A54,'All_GuestsList '!$B:$M,2,FALSE)," ")</f>
        <v xml:space="preserve"> </v>
      </c>
      <c r="E54" s="79" t="str">
        <f>IFERROR(VLOOKUP("RSVP"&amp;"-"&amp;$A54,'All_GuestsList '!$B:$M,3,FALSE)," ")</f>
        <v xml:space="preserve"> </v>
      </c>
      <c r="F54" s="79" t="str">
        <f>IFERROR(VLOOKUP("RSVP"&amp;"-"&amp;$A54,'All_GuestsList '!$B:$M,8,FALSE)," ")</f>
        <v xml:space="preserve"> </v>
      </c>
      <c r="G54" s="79" t="str">
        <f>IFERROR(VLOOKUP("RSVP"&amp;"-"&amp;$A54,'All_GuestsList '!$B:$M,11,FALSE)," ")</f>
        <v xml:space="preserve"> </v>
      </c>
      <c r="H54" s="79" t="str">
        <f>IFERROR(VLOOKUP("RSVP"&amp;"-"&amp;$A54,'All_GuestsList '!$B:$M,12,FALSE)," ")</f>
        <v xml:space="preserve"> </v>
      </c>
    </row>
    <row r="55" spans="1:8" x14ac:dyDescent="0.25">
      <c r="A55" s="85">
        <v>54</v>
      </c>
      <c r="B55" s="85" t="str">
        <f>C55&amp;"-"&amp;COUNTIF($C$2:C55,C55)</f>
        <v>-0</v>
      </c>
      <c r="C55" s="84"/>
      <c r="D55" s="79" t="str">
        <f>IFERROR(VLOOKUP("RSVP"&amp;"-"&amp;$A55,'All_GuestsList '!$B:$M,2,FALSE)," ")</f>
        <v xml:space="preserve"> </v>
      </c>
      <c r="E55" s="79" t="str">
        <f>IFERROR(VLOOKUP("RSVP"&amp;"-"&amp;$A55,'All_GuestsList '!$B:$M,3,FALSE)," ")</f>
        <v xml:space="preserve"> </v>
      </c>
      <c r="F55" s="79" t="str">
        <f>IFERROR(VLOOKUP("RSVP"&amp;"-"&amp;$A55,'All_GuestsList '!$B:$M,8,FALSE)," ")</f>
        <v xml:space="preserve"> </v>
      </c>
      <c r="G55" s="79" t="str">
        <f>IFERROR(VLOOKUP("RSVP"&amp;"-"&amp;$A55,'All_GuestsList '!$B:$M,11,FALSE)," ")</f>
        <v xml:space="preserve"> </v>
      </c>
      <c r="H55" s="79" t="str">
        <f>IFERROR(VLOOKUP("RSVP"&amp;"-"&amp;$A55,'All_GuestsList '!$B:$M,12,FALSE)," ")</f>
        <v xml:space="preserve"> </v>
      </c>
    </row>
    <row r="56" spans="1:8" x14ac:dyDescent="0.25">
      <c r="A56" s="85">
        <v>55</v>
      </c>
      <c r="B56" s="85" t="str">
        <f>C56&amp;"-"&amp;COUNTIF($C$2:C56,C56)</f>
        <v>-0</v>
      </c>
      <c r="C56" s="84"/>
      <c r="D56" s="79" t="str">
        <f>IFERROR(VLOOKUP("RSVP"&amp;"-"&amp;$A56,'All_GuestsList '!$B:$M,2,FALSE)," ")</f>
        <v xml:space="preserve"> </v>
      </c>
      <c r="E56" s="79" t="str">
        <f>IFERROR(VLOOKUP("RSVP"&amp;"-"&amp;$A56,'All_GuestsList '!$B:$M,3,FALSE)," ")</f>
        <v xml:space="preserve"> </v>
      </c>
      <c r="F56" s="79" t="str">
        <f>IFERROR(VLOOKUP("RSVP"&amp;"-"&amp;$A56,'All_GuestsList '!$B:$M,8,FALSE)," ")</f>
        <v xml:space="preserve"> </v>
      </c>
      <c r="G56" s="79" t="str">
        <f>IFERROR(VLOOKUP("RSVP"&amp;"-"&amp;$A56,'All_GuestsList '!$B:$M,11,FALSE)," ")</f>
        <v xml:space="preserve"> </v>
      </c>
      <c r="H56" s="79" t="str">
        <f>IFERROR(VLOOKUP("RSVP"&amp;"-"&amp;$A56,'All_GuestsList '!$B:$M,12,FALSE)," ")</f>
        <v xml:space="preserve"> </v>
      </c>
    </row>
    <row r="57" spans="1:8" x14ac:dyDescent="0.25">
      <c r="A57" s="85">
        <v>56</v>
      </c>
      <c r="B57" s="85" t="str">
        <f>C57&amp;"-"&amp;COUNTIF($C$2:C57,C57)</f>
        <v>-0</v>
      </c>
      <c r="C57" s="84"/>
      <c r="D57" s="79" t="str">
        <f>IFERROR(VLOOKUP("RSVP"&amp;"-"&amp;$A57,'All_GuestsList '!$B:$M,2,FALSE)," ")</f>
        <v xml:space="preserve"> </v>
      </c>
      <c r="E57" s="79" t="str">
        <f>IFERROR(VLOOKUP("RSVP"&amp;"-"&amp;$A57,'All_GuestsList '!$B:$M,3,FALSE)," ")</f>
        <v xml:space="preserve"> </v>
      </c>
      <c r="F57" s="79" t="str">
        <f>IFERROR(VLOOKUP("RSVP"&amp;"-"&amp;$A57,'All_GuestsList '!$B:$M,8,FALSE)," ")</f>
        <v xml:space="preserve"> </v>
      </c>
      <c r="G57" s="79" t="str">
        <f>IFERROR(VLOOKUP("RSVP"&amp;"-"&amp;$A57,'All_GuestsList '!$B:$M,11,FALSE)," ")</f>
        <v xml:space="preserve"> </v>
      </c>
      <c r="H57" s="79" t="str">
        <f>IFERROR(VLOOKUP("RSVP"&amp;"-"&amp;$A57,'All_GuestsList '!$B:$M,12,FALSE)," ")</f>
        <v xml:space="preserve"> </v>
      </c>
    </row>
    <row r="58" spans="1:8" x14ac:dyDescent="0.25">
      <c r="A58" s="85">
        <v>57</v>
      </c>
      <c r="B58" s="85" t="str">
        <f>C58&amp;"-"&amp;COUNTIF($C$2:C58,C58)</f>
        <v>-0</v>
      </c>
      <c r="C58" s="84"/>
      <c r="D58" s="79" t="str">
        <f>IFERROR(VLOOKUP("RSVP"&amp;"-"&amp;$A58,'All_GuestsList '!$B:$M,2,FALSE)," ")</f>
        <v xml:space="preserve"> </v>
      </c>
      <c r="E58" s="79" t="str">
        <f>IFERROR(VLOOKUP("RSVP"&amp;"-"&amp;$A58,'All_GuestsList '!$B:$M,3,FALSE)," ")</f>
        <v xml:space="preserve"> </v>
      </c>
      <c r="F58" s="79" t="str">
        <f>IFERROR(VLOOKUP("RSVP"&amp;"-"&amp;$A58,'All_GuestsList '!$B:$M,8,FALSE)," ")</f>
        <v xml:space="preserve"> </v>
      </c>
      <c r="G58" s="79" t="str">
        <f>IFERROR(VLOOKUP("RSVP"&amp;"-"&amp;$A58,'All_GuestsList '!$B:$M,11,FALSE)," ")</f>
        <v xml:space="preserve"> </v>
      </c>
      <c r="H58" s="79" t="str">
        <f>IFERROR(VLOOKUP("RSVP"&amp;"-"&amp;$A58,'All_GuestsList '!$B:$M,12,FALSE)," ")</f>
        <v xml:space="preserve"> </v>
      </c>
    </row>
    <row r="59" spans="1:8" x14ac:dyDescent="0.25">
      <c r="A59" s="85">
        <v>58</v>
      </c>
      <c r="B59" s="85" t="str">
        <f>C59&amp;"-"&amp;COUNTIF($C$2:C59,C59)</f>
        <v>-0</v>
      </c>
      <c r="C59" s="84"/>
      <c r="D59" s="79" t="str">
        <f>IFERROR(VLOOKUP("RSVP"&amp;"-"&amp;$A59,'All_GuestsList '!$B:$M,2,FALSE)," ")</f>
        <v xml:space="preserve"> </v>
      </c>
      <c r="E59" s="79" t="str">
        <f>IFERROR(VLOOKUP("RSVP"&amp;"-"&amp;$A59,'All_GuestsList '!$B:$M,3,FALSE)," ")</f>
        <v xml:space="preserve"> </v>
      </c>
      <c r="F59" s="79" t="str">
        <f>IFERROR(VLOOKUP("RSVP"&amp;"-"&amp;$A59,'All_GuestsList '!$B:$M,8,FALSE)," ")</f>
        <v xml:space="preserve"> </v>
      </c>
      <c r="G59" s="79" t="str">
        <f>IFERROR(VLOOKUP("RSVP"&amp;"-"&amp;$A59,'All_GuestsList '!$B:$M,11,FALSE)," ")</f>
        <v xml:space="preserve"> </v>
      </c>
      <c r="H59" s="79" t="str">
        <f>IFERROR(VLOOKUP("RSVP"&amp;"-"&amp;$A59,'All_GuestsList '!$B:$M,12,FALSE)," ")</f>
        <v xml:space="preserve"> </v>
      </c>
    </row>
    <row r="60" spans="1:8" x14ac:dyDescent="0.25">
      <c r="A60" s="85">
        <v>59</v>
      </c>
      <c r="B60" s="85" t="str">
        <f>C60&amp;"-"&amp;COUNTIF($C$2:C60,C60)</f>
        <v>-0</v>
      </c>
      <c r="C60" s="84"/>
      <c r="D60" s="79" t="str">
        <f>IFERROR(VLOOKUP("RSVP"&amp;"-"&amp;$A60,'All_GuestsList '!$B:$M,2,FALSE)," ")</f>
        <v xml:space="preserve"> </v>
      </c>
      <c r="E60" s="79" t="str">
        <f>IFERROR(VLOOKUP("RSVP"&amp;"-"&amp;$A60,'All_GuestsList '!$B:$M,3,FALSE)," ")</f>
        <v xml:space="preserve"> </v>
      </c>
      <c r="F60" s="79" t="str">
        <f>IFERROR(VLOOKUP("RSVP"&amp;"-"&amp;$A60,'All_GuestsList '!$B:$M,8,FALSE)," ")</f>
        <v xml:space="preserve"> </v>
      </c>
      <c r="G60" s="79" t="str">
        <f>IFERROR(VLOOKUP("RSVP"&amp;"-"&amp;$A60,'All_GuestsList '!$B:$M,11,FALSE)," ")</f>
        <v xml:space="preserve"> </v>
      </c>
      <c r="H60" s="79" t="str">
        <f>IFERROR(VLOOKUP("RSVP"&amp;"-"&amp;$A60,'All_GuestsList '!$B:$M,12,FALSE)," ")</f>
        <v xml:space="preserve"> </v>
      </c>
    </row>
    <row r="61" spans="1:8" x14ac:dyDescent="0.25">
      <c r="A61" s="85">
        <v>60</v>
      </c>
      <c r="B61" s="85" t="str">
        <f>C61&amp;"-"&amp;COUNTIF($C$2:C61,C61)</f>
        <v>-0</v>
      </c>
      <c r="C61" s="84"/>
      <c r="D61" s="79" t="str">
        <f>IFERROR(VLOOKUP("RSVP"&amp;"-"&amp;$A61,'All_GuestsList '!$B:$M,2,FALSE)," ")</f>
        <v xml:space="preserve"> </v>
      </c>
      <c r="E61" s="79" t="str">
        <f>IFERROR(VLOOKUP("RSVP"&amp;"-"&amp;$A61,'All_GuestsList '!$B:$M,3,FALSE)," ")</f>
        <v xml:space="preserve"> </v>
      </c>
      <c r="F61" s="79" t="str">
        <f>IFERROR(VLOOKUP("RSVP"&amp;"-"&amp;$A61,'All_GuestsList '!$B:$M,8,FALSE)," ")</f>
        <v xml:space="preserve"> </v>
      </c>
      <c r="G61" s="79" t="str">
        <f>IFERROR(VLOOKUP("RSVP"&amp;"-"&amp;$A61,'All_GuestsList '!$B:$M,11,FALSE)," ")</f>
        <v xml:space="preserve"> </v>
      </c>
      <c r="H61" s="79" t="str">
        <f>IFERROR(VLOOKUP("RSVP"&amp;"-"&amp;$A61,'All_GuestsList '!$B:$M,12,FALSE)," ")</f>
        <v xml:space="preserve"> </v>
      </c>
    </row>
    <row r="62" spans="1:8" x14ac:dyDescent="0.25">
      <c r="A62" s="85">
        <v>61</v>
      </c>
      <c r="B62" s="85" t="str">
        <f>C62&amp;"-"&amp;COUNTIF($C$2:C62,C62)</f>
        <v>-0</v>
      </c>
      <c r="C62" s="84"/>
      <c r="D62" s="79" t="str">
        <f>IFERROR(VLOOKUP("RSVP"&amp;"-"&amp;$A62,'All_GuestsList '!$B:$M,2,FALSE)," ")</f>
        <v xml:space="preserve"> </v>
      </c>
      <c r="E62" s="79" t="str">
        <f>IFERROR(VLOOKUP("RSVP"&amp;"-"&amp;$A62,'All_GuestsList '!$B:$M,3,FALSE)," ")</f>
        <v xml:space="preserve"> </v>
      </c>
      <c r="F62" s="79" t="str">
        <f>IFERROR(VLOOKUP("RSVP"&amp;"-"&amp;$A62,'All_GuestsList '!$B:$M,8,FALSE)," ")</f>
        <v xml:space="preserve"> </v>
      </c>
      <c r="G62" s="79" t="str">
        <f>IFERROR(VLOOKUP("RSVP"&amp;"-"&amp;$A62,'All_GuestsList '!$B:$M,11,FALSE)," ")</f>
        <v xml:space="preserve"> </v>
      </c>
      <c r="H62" s="79" t="str">
        <f>IFERROR(VLOOKUP("RSVP"&amp;"-"&amp;$A62,'All_GuestsList '!$B:$M,12,FALSE)," ")</f>
        <v xml:space="preserve"> </v>
      </c>
    </row>
    <row r="63" spans="1:8" x14ac:dyDescent="0.25">
      <c r="A63" s="85">
        <v>62</v>
      </c>
      <c r="B63" s="85" t="str">
        <f>C63&amp;"-"&amp;COUNTIF($C$2:C63,C63)</f>
        <v>-0</v>
      </c>
      <c r="C63" s="84"/>
      <c r="D63" s="79" t="str">
        <f>IFERROR(VLOOKUP("RSVP"&amp;"-"&amp;$A63,'All_GuestsList '!$B:$M,2,FALSE)," ")</f>
        <v xml:space="preserve"> </v>
      </c>
      <c r="E63" s="79" t="str">
        <f>IFERROR(VLOOKUP("RSVP"&amp;"-"&amp;$A63,'All_GuestsList '!$B:$M,3,FALSE)," ")</f>
        <v xml:space="preserve"> </v>
      </c>
      <c r="F63" s="79" t="str">
        <f>IFERROR(VLOOKUP("RSVP"&amp;"-"&amp;$A63,'All_GuestsList '!$B:$M,8,FALSE)," ")</f>
        <v xml:space="preserve"> </v>
      </c>
      <c r="G63" s="79" t="str">
        <f>IFERROR(VLOOKUP("RSVP"&amp;"-"&amp;$A63,'All_GuestsList '!$B:$M,11,FALSE)," ")</f>
        <v xml:space="preserve"> </v>
      </c>
      <c r="H63" s="79" t="str">
        <f>IFERROR(VLOOKUP("RSVP"&amp;"-"&amp;$A63,'All_GuestsList '!$B:$M,12,FALSE)," ")</f>
        <v xml:space="preserve"> </v>
      </c>
    </row>
    <row r="64" spans="1:8" x14ac:dyDescent="0.25">
      <c r="A64" s="85">
        <v>63</v>
      </c>
      <c r="B64" s="85" t="str">
        <f>C64&amp;"-"&amp;COUNTIF($C$2:C64,C64)</f>
        <v>-0</v>
      </c>
      <c r="C64" s="84"/>
      <c r="D64" s="79" t="str">
        <f>IFERROR(VLOOKUP("RSVP"&amp;"-"&amp;$A64,'All_GuestsList '!$B:$M,2,FALSE)," ")</f>
        <v xml:space="preserve"> </v>
      </c>
      <c r="E64" s="79" t="str">
        <f>IFERROR(VLOOKUP("RSVP"&amp;"-"&amp;$A64,'All_GuestsList '!$B:$M,3,FALSE)," ")</f>
        <v xml:space="preserve"> </v>
      </c>
      <c r="F64" s="79" t="str">
        <f>IFERROR(VLOOKUP("RSVP"&amp;"-"&amp;$A64,'All_GuestsList '!$B:$M,8,FALSE)," ")</f>
        <v xml:space="preserve"> </v>
      </c>
      <c r="G64" s="79" t="str">
        <f>IFERROR(VLOOKUP("RSVP"&amp;"-"&amp;$A64,'All_GuestsList '!$B:$M,11,FALSE)," ")</f>
        <v xml:space="preserve"> </v>
      </c>
      <c r="H64" s="79" t="str">
        <f>IFERROR(VLOOKUP("RSVP"&amp;"-"&amp;$A64,'All_GuestsList '!$B:$M,12,FALSE)," ")</f>
        <v xml:space="preserve"> </v>
      </c>
    </row>
    <row r="65" spans="1:8" x14ac:dyDescent="0.25">
      <c r="A65" s="85">
        <v>64</v>
      </c>
      <c r="B65" s="85" t="str">
        <f>C65&amp;"-"&amp;COUNTIF($C$2:C65,C65)</f>
        <v>-0</v>
      </c>
      <c r="C65" s="84"/>
      <c r="D65" s="79" t="str">
        <f>IFERROR(VLOOKUP("RSVP"&amp;"-"&amp;$A65,'All_GuestsList '!$B:$M,2,FALSE)," ")</f>
        <v xml:space="preserve"> </v>
      </c>
      <c r="E65" s="79" t="str">
        <f>IFERROR(VLOOKUP("RSVP"&amp;"-"&amp;$A65,'All_GuestsList '!$B:$M,3,FALSE)," ")</f>
        <v xml:space="preserve"> </v>
      </c>
      <c r="F65" s="79" t="str">
        <f>IFERROR(VLOOKUP("RSVP"&amp;"-"&amp;$A65,'All_GuestsList '!$B:$M,8,FALSE)," ")</f>
        <v xml:space="preserve"> </v>
      </c>
      <c r="G65" s="79" t="str">
        <f>IFERROR(VLOOKUP("RSVP"&amp;"-"&amp;$A65,'All_GuestsList '!$B:$M,11,FALSE)," ")</f>
        <v xml:space="preserve"> </v>
      </c>
      <c r="H65" s="79" t="str">
        <f>IFERROR(VLOOKUP("RSVP"&amp;"-"&amp;$A65,'All_GuestsList '!$B:$M,12,FALSE)," ")</f>
        <v xml:space="preserve"> </v>
      </c>
    </row>
    <row r="66" spans="1:8" x14ac:dyDescent="0.25">
      <c r="A66" s="85">
        <v>65</v>
      </c>
      <c r="B66" s="85" t="str">
        <f>C66&amp;"-"&amp;COUNTIF($C$2:C66,C66)</f>
        <v>-0</v>
      </c>
      <c r="C66" s="84"/>
      <c r="D66" s="79" t="str">
        <f>IFERROR(VLOOKUP("RSVP"&amp;"-"&amp;$A66,'All_GuestsList '!$B:$M,2,FALSE)," ")</f>
        <v xml:space="preserve"> </v>
      </c>
      <c r="E66" s="79" t="str">
        <f>IFERROR(VLOOKUP("RSVP"&amp;"-"&amp;$A66,'All_GuestsList '!$B:$M,3,FALSE)," ")</f>
        <v xml:space="preserve"> </v>
      </c>
      <c r="F66" s="79" t="str">
        <f>IFERROR(VLOOKUP("RSVP"&amp;"-"&amp;$A66,'All_GuestsList '!$B:$M,8,FALSE)," ")</f>
        <v xml:space="preserve"> </v>
      </c>
      <c r="G66" s="79" t="str">
        <f>IFERROR(VLOOKUP("RSVP"&amp;"-"&amp;$A66,'All_GuestsList '!$B:$M,11,FALSE)," ")</f>
        <v xml:space="preserve"> </v>
      </c>
      <c r="H66" s="79" t="str">
        <f>IFERROR(VLOOKUP("RSVP"&amp;"-"&amp;$A66,'All_GuestsList '!$B:$M,12,FALSE)," ")</f>
        <v xml:space="preserve"> </v>
      </c>
    </row>
    <row r="67" spans="1:8" x14ac:dyDescent="0.25">
      <c r="A67" s="85">
        <v>66</v>
      </c>
      <c r="B67" s="85" t="str">
        <f>C67&amp;"-"&amp;COUNTIF($C$2:C67,C67)</f>
        <v>-0</v>
      </c>
      <c r="C67" s="84"/>
      <c r="D67" s="79" t="str">
        <f>IFERROR(VLOOKUP("RSVP"&amp;"-"&amp;$A67,'All_GuestsList '!$B:$M,2,FALSE)," ")</f>
        <v xml:space="preserve"> </v>
      </c>
      <c r="E67" s="79" t="str">
        <f>IFERROR(VLOOKUP("RSVP"&amp;"-"&amp;$A67,'All_GuestsList '!$B:$M,3,FALSE)," ")</f>
        <v xml:space="preserve"> </v>
      </c>
      <c r="F67" s="79" t="str">
        <f>IFERROR(VLOOKUP("RSVP"&amp;"-"&amp;$A67,'All_GuestsList '!$B:$M,8,FALSE)," ")</f>
        <v xml:space="preserve"> </v>
      </c>
      <c r="G67" s="79" t="str">
        <f>IFERROR(VLOOKUP("RSVP"&amp;"-"&amp;$A67,'All_GuestsList '!$B:$M,11,FALSE)," ")</f>
        <v xml:space="preserve"> </v>
      </c>
      <c r="H67" s="79" t="str">
        <f>IFERROR(VLOOKUP("RSVP"&amp;"-"&amp;$A67,'All_GuestsList '!$B:$M,12,FALSE)," ")</f>
        <v xml:space="preserve"> </v>
      </c>
    </row>
    <row r="68" spans="1:8" x14ac:dyDescent="0.25">
      <c r="A68" s="85">
        <v>67</v>
      </c>
      <c r="B68" s="85" t="str">
        <f>C68&amp;"-"&amp;COUNTIF($C$2:C68,C68)</f>
        <v>-0</v>
      </c>
      <c r="C68" s="84"/>
      <c r="D68" s="79" t="str">
        <f>IFERROR(VLOOKUP("RSVP"&amp;"-"&amp;$A68,'All_GuestsList '!$B:$M,2,FALSE)," ")</f>
        <v xml:space="preserve"> </v>
      </c>
      <c r="E68" s="79" t="str">
        <f>IFERROR(VLOOKUP("RSVP"&amp;"-"&amp;$A68,'All_GuestsList '!$B:$M,3,FALSE)," ")</f>
        <v xml:space="preserve"> </v>
      </c>
      <c r="F68" s="79" t="str">
        <f>IFERROR(VLOOKUP("RSVP"&amp;"-"&amp;$A68,'All_GuestsList '!$B:$M,8,FALSE)," ")</f>
        <v xml:space="preserve"> </v>
      </c>
      <c r="G68" s="79" t="str">
        <f>IFERROR(VLOOKUP("RSVP"&amp;"-"&amp;$A68,'All_GuestsList '!$B:$M,11,FALSE)," ")</f>
        <v xml:space="preserve"> </v>
      </c>
      <c r="H68" s="79" t="str">
        <f>IFERROR(VLOOKUP("RSVP"&amp;"-"&amp;$A68,'All_GuestsList '!$B:$M,12,FALSE)," ")</f>
        <v xml:space="preserve"> </v>
      </c>
    </row>
    <row r="69" spans="1:8" x14ac:dyDescent="0.25">
      <c r="A69" s="85">
        <v>68</v>
      </c>
      <c r="B69" s="85" t="str">
        <f>C69&amp;"-"&amp;COUNTIF($C$2:C69,C69)</f>
        <v>-0</v>
      </c>
      <c r="C69" s="84"/>
      <c r="D69" s="79" t="str">
        <f>IFERROR(VLOOKUP("RSVP"&amp;"-"&amp;$A69,'All_GuestsList '!$B:$M,2,FALSE)," ")</f>
        <v xml:space="preserve"> </v>
      </c>
      <c r="E69" s="79" t="str">
        <f>IFERROR(VLOOKUP("RSVP"&amp;"-"&amp;$A69,'All_GuestsList '!$B:$M,3,FALSE)," ")</f>
        <v xml:space="preserve"> </v>
      </c>
      <c r="F69" s="79" t="str">
        <f>IFERROR(VLOOKUP("RSVP"&amp;"-"&amp;$A69,'All_GuestsList '!$B:$M,8,FALSE)," ")</f>
        <v xml:space="preserve"> </v>
      </c>
      <c r="G69" s="79" t="str">
        <f>IFERROR(VLOOKUP("RSVP"&amp;"-"&amp;$A69,'All_GuestsList '!$B:$M,11,FALSE)," ")</f>
        <v xml:space="preserve"> </v>
      </c>
      <c r="H69" s="79" t="str">
        <f>IFERROR(VLOOKUP("RSVP"&amp;"-"&amp;$A69,'All_GuestsList '!$B:$M,12,FALSE)," ")</f>
        <v xml:space="preserve"> </v>
      </c>
    </row>
    <row r="70" spans="1:8" x14ac:dyDescent="0.25">
      <c r="A70" s="85">
        <v>69</v>
      </c>
      <c r="B70" s="85" t="str">
        <f>C70&amp;"-"&amp;COUNTIF($C$2:C70,C70)</f>
        <v>-0</v>
      </c>
      <c r="C70" s="84"/>
      <c r="D70" s="79" t="str">
        <f>IFERROR(VLOOKUP("RSVP"&amp;"-"&amp;$A70,'All_GuestsList '!$B:$M,2,FALSE)," ")</f>
        <v xml:space="preserve"> </v>
      </c>
      <c r="E70" s="79" t="str">
        <f>IFERROR(VLOOKUP("RSVP"&amp;"-"&amp;$A70,'All_GuestsList '!$B:$M,3,FALSE)," ")</f>
        <v xml:space="preserve"> </v>
      </c>
      <c r="F70" s="79" t="str">
        <f>IFERROR(VLOOKUP("RSVP"&amp;"-"&amp;$A70,'All_GuestsList '!$B:$M,8,FALSE)," ")</f>
        <v xml:space="preserve"> </v>
      </c>
      <c r="G70" s="79" t="str">
        <f>IFERROR(VLOOKUP("RSVP"&amp;"-"&amp;$A70,'All_GuestsList '!$B:$M,11,FALSE)," ")</f>
        <v xml:space="preserve"> </v>
      </c>
      <c r="H70" s="79" t="str">
        <f>IFERROR(VLOOKUP("RSVP"&amp;"-"&amp;$A70,'All_GuestsList '!$B:$M,12,FALSE)," ")</f>
        <v xml:space="preserve"> </v>
      </c>
    </row>
    <row r="71" spans="1:8" x14ac:dyDescent="0.25">
      <c r="A71" s="85">
        <v>70</v>
      </c>
      <c r="B71" s="85" t="str">
        <f>C71&amp;"-"&amp;COUNTIF($C$2:C71,C71)</f>
        <v>-0</v>
      </c>
      <c r="C71" s="84"/>
      <c r="D71" s="79" t="str">
        <f>IFERROR(VLOOKUP("RSVP"&amp;"-"&amp;$A71,'All_GuestsList '!$B:$M,2,FALSE)," ")</f>
        <v xml:space="preserve"> </v>
      </c>
      <c r="E71" s="79" t="str">
        <f>IFERROR(VLOOKUP("RSVP"&amp;"-"&amp;$A71,'All_GuestsList '!$B:$M,3,FALSE)," ")</f>
        <v xml:space="preserve"> </v>
      </c>
      <c r="F71" s="79" t="str">
        <f>IFERROR(VLOOKUP("RSVP"&amp;"-"&amp;$A71,'All_GuestsList '!$B:$M,8,FALSE)," ")</f>
        <v xml:space="preserve"> </v>
      </c>
      <c r="G71" s="79" t="str">
        <f>IFERROR(VLOOKUP("RSVP"&amp;"-"&amp;$A71,'All_GuestsList '!$B:$M,11,FALSE)," ")</f>
        <v xml:space="preserve"> </v>
      </c>
      <c r="H71" s="79" t="str">
        <f>IFERROR(VLOOKUP("RSVP"&amp;"-"&amp;$A71,'All_GuestsList '!$B:$M,12,FALSE)," ")</f>
        <v xml:space="preserve"> </v>
      </c>
    </row>
    <row r="72" spans="1:8" x14ac:dyDescent="0.25">
      <c r="A72" s="85">
        <v>71</v>
      </c>
      <c r="B72" s="85" t="str">
        <f>C72&amp;"-"&amp;COUNTIF($C$2:C72,C72)</f>
        <v>-0</v>
      </c>
      <c r="C72" s="84"/>
      <c r="D72" s="79" t="str">
        <f>IFERROR(VLOOKUP("RSVP"&amp;"-"&amp;$A72,'All_GuestsList '!$B:$M,2,FALSE)," ")</f>
        <v xml:space="preserve"> </v>
      </c>
      <c r="E72" s="79" t="str">
        <f>IFERROR(VLOOKUP("RSVP"&amp;"-"&amp;$A72,'All_GuestsList '!$B:$M,3,FALSE)," ")</f>
        <v xml:space="preserve"> </v>
      </c>
      <c r="F72" s="79" t="str">
        <f>IFERROR(VLOOKUP("RSVP"&amp;"-"&amp;$A72,'All_GuestsList '!$B:$M,8,FALSE)," ")</f>
        <v xml:space="preserve"> </v>
      </c>
      <c r="G72" s="79" t="str">
        <f>IFERROR(VLOOKUP("RSVP"&amp;"-"&amp;$A72,'All_GuestsList '!$B:$M,11,FALSE)," ")</f>
        <v xml:space="preserve"> </v>
      </c>
      <c r="H72" s="79" t="str">
        <f>IFERROR(VLOOKUP("RSVP"&amp;"-"&amp;$A72,'All_GuestsList '!$B:$M,12,FALSE)," ")</f>
        <v xml:space="preserve"> </v>
      </c>
    </row>
    <row r="73" spans="1:8" x14ac:dyDescent="0.25">
      <c r="A73" s="85">
        <v>72</v>
      </c>
      <c r="B73" s="85" t="str">
        <f>C73&amp;"-"&amp;COUNTIF($C$2:C73,C73)</f>
        <v>-0</v>
      </c>
      <c r="C73" s="84"/>
      <c r="D73" s="79" t="str">
        <f>IFERROR(VLOOKUP("RSVP"&amp;"-"&amp;$A73,'All_GuestsList '!$B:$M,2,FALSE)," ")</f>
        <v xml:space="preserve"> </v>
      </c>
      <c r="E73" s="79" t="str">
        <f>IFERROR(VLOOKUP("RSVP"&amp;"-"&amp;$A73,'All_GuestsList '!$B:$M,3,FALSE)," ")</f>
        <v xml:space="preserve"> </v>
      </c>
      <c r="F73" s="79" t="str">
        <f>IFERROR(VLOOKUP("RSVP"&amp;"-"&amp;$A73,'All_GuestsList '!$B:$M,8,FALSE)," ")</f>
        <v xml:space="preserve"> </v>
      </c>
      <c r="G73" s="79" t="str">
        <f>IFERROR(VLOOKUP("RSVP"&amp;"-"&amp;$A73,'All_GuestsList '!$B:$M,11,FALSE)," ")</f>
        <v xml:space="preserve"> </v>
      </c>
      <c r="H73" s="79" t="str">
        <f>IFERROR(VLOOKUP("RSVP"&amp;"-"&amp;$A73,'All_GuestsList '!$B:$M,12,FALSE)," ")</f>
        <v xml:space="preserve"> </v>
      </c>
    </row>
    <row r="74" spans="1:8" x14ac:dyDescent="0.25">
      <c r="A74" s="85">
        <v>73</v>
      </c>
      <c r="B74" s="85" t="str">
        <f>C74&amp;"-"&amp;COUNTIF($C$2:C74,C74)</f>
        <v>-0</v>
      </c>
      <c r="C74" s="84"/>
      <c r="D74" s="79" t="str">
        <f>IFERROR(VLOOKUP("RSVP"&amp;"-"&amp;$A74,'All_GuestsList '!$B:$M,2,FALSE)," ")</f>
        <v xml:space="preserve"> </v>
      </c>
      <c r="E74" s="79" t="str">
        <f>IFERROR(VLOOKUP("RSVP"&amp;"-"&amp;$A74,'All_GuestsList '!$B:$M,3,FALSE)," ")</f>
        <v xml:space="preserve"> </v>
      </c>
      <c r="F74" s="79" t="str">
        <f>IFERROR(VLOOKUP("RSVP"&amp;"-"&amp;$A74,'All_GuestsList '!$B:$M,8,FALSE)," ")</f>
        <v xml:space="preserve"> </v>
      </c>
      <c r="G74" s="79" t="str">
        <f>IFERROR(VLOOKUP("RSVP"&amp;"-"&amp;$A74,'All_GuestsList '!$B:$M,11,FALSE)," ")</f>
        <v xml:space="preserve"> </v>
      </c>
      <c r="H74" s="79" t="str">
        <f>IFERROR(VLOOKUP("RSVP"&amp;"-"&amp;$A74,'All_GuestsList '!$B:$M,12,FALSE)," ")</f>
        <v xml:space="preserve"> </v>
      </c>
    </row>
    <row r="75" spans="1:8" x14ac:dyDescent="0.25">
      <c r="A75" s="85">
        <v>74</v>
      </c>
      <c r="B75" s="85" t="str">
        <f>C75&amp;"-"&amp;COUNTIF($C$2:C75,C75)</f>
        <v>-0</v>
      </c>
      <c r="C75" s="84"/>
      <c r="D75" s="79" t="str">
        <f>IFERROR(VLOOKUP("RSVP"&amp;"-"&amp;$A75,'All_GuestsList '!$B:$M,2,FALSE)," ")</f>
        <v xml:space="preserve"> </v>
      </c>
      <c r="E75" s="79" t="str">
        <f>IFERROR(VLOOKUP("RSVP"&amp;"-"&amp;$A75,'All_GuestsList '!$B:$M,3,FALSE)," ")</f>
        <v xml:space="preserve"> </v>
      </c>
      <c r="F75" s="79" t="str">
        <f>IFERROR(VLOOKUP("RSVP"&amp;"-"&amp;$A75,'All_GuestsList '!$B:$M,8,FALSE)," ")</f>
        <v xml:space="preserve"> </v>
      </c>
      <c r="G75" s="79" t="str">
        <f>IFERROR(VLOOKUP("RSVP"&amp;"-"&amp;$A75,'All_GuestsList '!$B:$M,11,FALSE)," ")</f>
        <v xml:space="preserve"> </v>
      </c>
      <c r="H75" s="79" t="str">
        <f>IFERROR(VLOOKUP("RSVP"&amp;"-"&amp;$A75,'All_GuestsList '!$B:$M,12,FALSE)," ")</f>
        <v xml:space="preserve"> </v>
      </c>
    </row>
    <row r="76" spans="1:8" x14ac:dyDescent="0.25">
      <c r="A76" s="85">
        <v>75</v>
      </c>
      <c r="B76" s="85" t="str">
        <f>C76&amp;"-"&amp;COUNTIF($C$2:C76,C76)</f>
        <v>-0</v>
      </c>
      <c r="C76" s="84"/>
      <c r="D76" s="79" t="str">
        <f>IFERROR(VLOOKUP("RSVP"&amp;"-"&amp;$A76,'All_GuestsList '!$B:$M,2,FALSE)," ")</f>
        <v xml:space="preserve"> </v>
      </c>
      <c r="E76" s="79" t="str">
        <f>IFERROR(VLOOKUP("RSVP"&amp;"-"&amp;$A76,'All_GuestsList '!$B:$M,3,FALSE)," ")</f>
        <v xml:space="preserve"> </v>
      </c>
      <c r="F76" s="79" t="str">
        <f>IFERROR(VLOOKUP("RSVP"&amp;"-"&amp;$A76,'All_GuestsList '!$B:$M,8,FALSE)," ")</f>
        <v xml:space="preserve"> </v>
      </c>
      <c r="G76" s="79" t="str">
        <f>IFERROR(VLOOKUP("RSVP"&amp;"-"&amp;$A76,'All_GuestsList '!$B:$M,11,FALSE)," ")</f>
        <v xml:space="preserve"> </v>
      </c>
      <c r="H76" s="79" t="str">
        <f>IFERROR(VLOOKUP("RSVP"&amp;"-"&amp;$A76,'All_GuestsList '!$B:$M,12,FALSE)," ")</f>
        <v xml:space="preserve"> </v>
      </c>
    </row>
    <row r="77" spans="1:8" x14ac:dyDescent="0.25">
      <c r="A77" s="85">
        <v>76</v>
      </c>
      <c r="B77" s="85" t="str">
        <f>C77&amp;"-"&amp;COUNTIF($C$2:C77,C77)</f>
        <v>-0</v>
      </c>
      <c r="C77" s="84"/>
      <c r="D77" s="79" t="str">
        <f>IFERROR(VLOOKUP("RSVP"&amp;"-"&amp;$A77,'All_GuestsList '!$B:$M,2,FALSE)," ")</f>
        <v xml:space="preserve"> </v>
      </c>
      <c r="E77" s="79" t="str">
        <f>IFERROR(VLOOKUP("RSVP"&amp;"-"&amp;$A77,'All_GuestsList '!$B:$M,3,FALSE)," ")</f>
        <v xml:space="preserve"> </v>
      </c>
      <c r="F77" s="79" t="str">
        <f>IFERROR(VLOOKUP("RSVP"&amp;"-"&amp;$A77,'All_GuestsList '!$B:$M,8,FALSE)," ")</f>
        <v xml:space="preserve"> </v>
      </c>
      <c r="G77" s="79" t="str">
        <f>IFERROR(VLOOKUP("RSVP"&amp;"-"&amp;$A77,'All_GuestsList '!$B:$M,11,FALSE)," ")</f>
        <v xml:space="preserve"> </v>
      </c>
      <c r="H77" s="79" t="str">
        <f>IFERROR(VLOOKUP("RSVP"&amp;"-"&amp;$A77,'All_GuestsList '!$B:$M,12,FALSE)," ")</f>
        <v xml:space="preserve"> </v>
      </c>
    </row>
    <row r="78" spans="1:8" x14ac:dyDescent="0.25">
      <c r="A78" s="85">
        <v>77</v>
      </c>
      <c r="B78" s="85" t="str">
        <f>C78&amp;"-"&amp;COUNTIF($C$2:C78,C78)</f>
        <v>-0</v>
      </c>
      <c r="C78" s="84"/>
      <c r="D78" s="79" t="str">
        <f>IFERROR(VLOOKUP("RSVP"&amp;"-"&amp;$A78,'All_GuestsList '!$B:$M,2,FALSE)," ")</f>
        <v xml:space="preserve"> </v>
      </c>
      <c r="E78" s="79" t="str">
        <f>IFERROR(VLOOKUP("RSVP"&amp;"-"&amp;$A78,'All_GuestsList '!$B:$M,3,FALSE)," ")</f>
        <v xml:space="preserve"> </v>
      </c>
      <c r="F78" s="79" t="str">
        <f>IFERROR(VLOOKUP("RSVP"&amp;"-"&amp;$A78,'All_GuestsList '!$B:$M,8,FALSE)," ")</f>
        <v xml:space="preserve"> </v>
      </c>
      <c r="G78" s="79" t="str">
        <f>IFERROR(VLOOKUP("RSVP"&amp;"-"&amp;$A78,'All_GuestsList '!$B:$M,11,FALSE)," ")</f>
        <v xml:space="preserve"> </v>
      </c>
      <c r="H78" s="79" t="str">
        <f>IFERROR(VLOOKUP("RSVP"&amp;"-"&amp;$A78,'All_GuestsList '!$B:$M,12,FALSE)," ")</f>
        <v xml:space="preserve"> </v>
      </c>
    </row>
    <row r="79" spans="1:8" x14ac:dyDescent="0.25">
      <c r="A79" s="85">
        <v>78</v>
      </c>
      <c r="B79" s="85" t="str">
        <f>C79&amp;"-"&amp;COUNTIF($C$2:C79,C79)</f>
        <v>-0</v>
      </c>
      <c r="C79" s="84"/>
      <c r="D79" s="79" t="str">
        <f>IFERROR(VLOOKUP("RSVP"&amp;"-"&amp;$A79,'All_GuestsList '!$B:$M,2,FALSE)," ")</f>
        <v xml:space="preserve"> </v>
      </c>
      <c r="E79" s="79" t="str">
        <f>IFERROR(VLOOKUP("RSVP"&amp;"-"&amp;$A79,'All_GuestsList '!$B:$M,3,FALSE)," ")</f>
        <v xml:space="preserve"> </v>
      </c>
      <c r="F79" s="79" t="str">
        <f>IFERROR(VLOOKUP("RSVP"&amp;"-"&amp;$A79,'All_GuestsList '!$B:$M,8,FALSE)," ")</f>
        <v xml:space="preserve"> </v>
      </c>
      <c r="G79" s="79" t="str">
        <f>IFERROR(VLOOKUP("RSVP"&amp;"-"&amp;$A79,'All_GuestsList '!$B:$M,11,FALSE)," ")</f>
        <v xml:space="preserve"> </v>
      </c>
      <c r="H79" s="79" t="str">
        <f>IFERROR(VLOOKUP("RSVP"&amp;"-"&amp;$A79,'All_GuestsList '!$B:$M,12,FALSE)," ")</f>
        <v xml:space="preserve"> </v>
      </c>
    </row>
    <row r="80" spans="1:8" x14ac:dyDescent="0.25">
      <c r="A80" s="85">
        <v>79</v>
      </c>
      <c r="B80" s="85" t="str">
        <f>C80&amp;"-"&amp;COUNTIF($C$2:C80,C80)</f>
        <v>-0</v>
      </c>
      <c r="C80" s="84"/>
      <c r="D80" s="79" t="str">
        <f>IFERROR(VLOOKUP("RSVP"&amp;"-"&amp;$A80,'All_GuestsList '!$B:$M,2,FALSE)," ")</f>
        <v xml:space="preserve"> </v>
      </c>
      <c r="E80" s="79" t="str">
        <f>IFERROR(VLOOKUP("RSVP"&amp;"-"&amp;$A80,'All_GuestsList '!$B:$M,3,FALSE)," ")</f>
        <v xml:space="preserve"> </v>
      </c>
      <c r="F80" s="79" t="str">
        <f>IFERROR(VLOOKUP("RSVP"&amp;"-"&amp;$A80,'All_GuestsList '!$B:$M,8,FALSE)," ")</f>
        <v xml:space="preserve"> </v>
      </c>
      <c r="G80" s="79" t="str">
        <f>IFERROR(VLOOKUP("RSVP"&amp;"-"&amp;$A80,'All_GuestsList '!$B:$M,11,FALSE)," ")</f>
        <v xml:space="preserve"> </v>
      </c>
      <c r="H80" s="79" t="str">
        <f>IFERROR(VLOOKUP("RSVP"&amp;"-"&amp;$A80,'All_GuestsList '!$B:$M,12,FALSE)," ")</f>
        <v xml:space="preserve"> </v>
      </c>
    </row>
    <row r="81" spans="1:8" x14ac:dyDescent="0.25">
      <c r="A81" s="85">
        <v>80</v>
      </c>
      <c r="B81" s="85" t="str">
        <f>C81&amp;"-"&amp;COUNTIF($C$2:C81,C81)</f>
        <v>-0</v>
      </c>
      <c r="C81" s="84"/>
      <c r="D81" s="79" t="str">
        <f>IFERROR(VLOOKUP("RSVP"&amp;"-"&amp;$A81,'All_GuestsList '!$B:$M,2,FALSE)," ")</f>
        <v xml:space="preserve"> </v>
      </c>
      <c r="E81" s="79" t="str">
        <f>IFERROR(VLOOKUP("RSVP"&amp;"-"&amp;$A81,'All_GuestsList '!$B:$M,3,FALSE)," ")</f>
        <v xml:space="preserve"> </v>
      </c>
      <c r="F81" s="79" t="str">
        <f>IFERROR(VLOOKUP("RSVP"&amp;"-"&amp;$A81,'All_GuestsList '!$B:$M,8,FALSE)," ")</f>
        <v xml:space="preserve"> </v>
      </c>
      <c r="G81" s="79" t="str">
        <f>IFERROR(VLOOKUP("RSVP"&amp;"-"&amp;$A81,'All_GuestsList '!$B:$M,11,FALSE)," ")</f>
        <v xml:space="preserve"> </v>
      </c>
      <c r="H81" s="79" t="str">
        <f>IFERROR(VLOOKUP("RSVP"&amp;"-"&amp;$A81,'All_GuestsList '!$B:$M,12,FALSE)," ")</f>
        <v xml:space="preserve"> </v>
      </c>
    </row>
    <row r="82" spans="1:8" x14ac:dyDescent="0.25">
      <c r="A82" s="85">
        <v>81</v>
      </c>
      <c r="B82" s="85" t="str">
        <f>C82&amp;"-"&amp;COUNTIF($C$2:C82,C82)</f>
        <v>-0</v>
      </c>
      <c r="C82" s="84"/>
      <c r="D82" s="79" t="str">
        <f>IFERROR(VLOOKUP("RSVP"&amp;"-"&amp;$A82,'All_GuestsList '!$B:$M,2,FALSE)," ")</f>
        <v xml:space="preserve"> </v>
      </c>
      <c r="E82" s="79" t="str">
        <f>IFERROR(VLOOKUP("RSVP"&amp;"-"&amp;$A82,'All_GuestsList '!$B:$M,3,FALSE)," ")</f>
        <v xml:space="preserve"> </v>
      </c>
      <c r="F82" s="79" t="str">
        <f>IFERROR(VLOOKUP("RSVP"&amp;"-"&amp;$A82,'All_GuestsList '!$B:$M,8,FALSE)," ")</f>
        <v xml:space="preserve"> </v>
      </c>
      <c r="G82" s="79" t="str">
        <f>IFERROR(VLOOKUP("RSVP"&amp;"-"&amp;$A82,'All_GuestsList '!$B:$M,11,FALSE)," ")</f>
        <v xml:space="preserve"> </v>
      </c>
      <c r="H82" s="79" t="str">
        <f>IFERROR(VLOOKUP("RSVP"&amp;"-"&amp;$A82,'All_GuestsList '!$B:$M,12,FALSE)," ")</f>
        <v xml:space="preserve"> </v>
      </c>
    </row>
    <row r="83" spans="1:8" x14ac:dyDescent="0.25">
      <c r="A83" s="85">
        <v>82</v>
      </c>
      <c r="B83" s="85" t="str">
        <f>C83&amp;"-"&amp;COUNTIF($C$2:C83,C83)</f>
        <v>-0</v>
      </c>
      <c r="C83" s="84"/>
      <c r="D83" s="79" t="str">
        <f>IFERROR(VLOOKUP("RSVP"&amp;"-"&amp;$A83,'All_GuestsList '!$B:$M,2,FALSE)," ")</f>
        <v xml:space="preserve"> </v>
      </c>
      <c r="E83" s="79" t="str">
        <f>IFERROR(VLOOKUP("RSVP"&amp;"-"&amp;$A83,'All_GuestsList '!$B:$M,3,FALSE)," ")</f>
        <v xml:space="preserve"> </v>
      </c>
      <c r="F83" s="79" t="str">
        <f>IFERROR(VLOOKUP("RSVP"&amp;"-"&amp;$A83,'All_GuestsList '!$B:$M,8,FALSE)," ")</f>
        <v xml:space="preserve"> </v>
      </c>
      <c r="G83" s="79" t="str">
        <f>IFERROR(VLOOKUP("RSVP"&amp;"-"&amp;$A83,'All_GuestsList '!$B:$M,11,FALSE)," ")</f>
        <v xml:space="preserve"> </v>
      </c>
      <c r="H83" s="79" t="str">
        <f>IFERROR(VLOOKUP("RSVP"&amp;"-"&amp;$A83,'All_GuestsList '!$B:$M,12,FALSE)," ")</f>
        <v xml:space="preserve"> </v>
      </c>
    </row>
    <row r="84" spans="1:8" x14ac:dyDescent="0.25">
      <c r="A84" s="85">
        <v>83</v>
      </c>
      <c r="B84" s="85" t="str">
        <f>C84&amp;"-"&amp;COUNTIF($C$2:C84,C84)</f>
        <v>-0</v>
      </c>
      <c r="C84" s="84"/>
      <c r="D84" s="79" t="str">
        <f>IFERROR(VLOOKUP("RSVP"&amp;"-"&amp;$A84,'All_GuestsList '!$B:$M,2,FALSE)," ")</f>
        <v xml:space="preserve"> </v>
      </c>
      <c r="E84" s="79" t="str">
        <f>IFERROR(VLOOKUP("RSVP"&amp;"-"&amp;$A84,'All_GuestsList '!$B:$M,3,FALSE)," ")</f>
        <v xml:space="preserve"> </v>
      </c>
      <c r="F84" s="79" t="str">
        <f>IFERROR(VLOOKUP("RSVP"&amp;"-"&amp;$A84,'All_GuestsList '!$B:$M,8,FALSE)," ")</f>
        <v xml:space="preserve"> </v>
      </c>
      <c r="G84" s="79" t="str">
        <f>IFERROR(VLOOKUP("RSVP"&amp;"-"&amp;$A84,'All_GuestsList '!$B:$M,11,FALSE)," ")</f>
        <v xml:space="preserve"> </v>
      </c>
      <c r="H84" s="79" t="str">
        <f>IFERROR(VLOOKUP("RSVP"&amp;"-"&amp;$A84,'All_GuestsList '!$B:$M,12,FALSE)," ")</f>
        <v xml:space="preserve"> </v>
      </c>
    </row>
    <row r="85" spans="1:8" x14ac:dyDescent="0.25">
      <c r="A85" s="85">
        <v>84</v>
      </c>
      <c r="B85" s="85" t="str">
        <f>C85&amp;"-"&amp;COUNTIF($C$2:C85,C85)</f>
        <v>-0</v>
      </c>
      <c r="C85" s="84"/>
      <c r="D85" s="79" t="str">
        <f>IFERROR(VLOOKUP("RSVP"&amp;"-"&amp;$A85,'All_GuestsList '!$B:$M,2,FALSE)," ")</f>
        <v xml:space="preserve"> </v>
      </c>
      <c r="E85" s="79" t="str">
        <f>IFERROR(VLOOKUP("RSVP"&amp;"-"&amp;$A85,'All_GuestsList '!$B:$M,3,FALSE)," ")</f>
        <v xml:space="preserve"> </v>
      </c>
      <c r="F85" s="79" t="str">
        <f>IFERROR(VLOOKUP("RSVP"&amp;"-"&amp;$A85,'All_GuestsList '!$B:$M,8,FALSE)," ")</f>
        <v xml:space="preserve"> </v>
      </c>
      <c r="G85" s="79" t="str">
        <f>IFERROR(VLOOKUP("RSVP"&amp;"-"&amp;$A85,'All_GuestsList '!$B:$M,11,FALSE)," ")</f>
        <v xml:space="preserve"> </v>
      </c>
      <c r="H85" s="79" t="str">
        <f>IFERROR(VLOOKUP("RSVP"&amp;"-"&amp;$A85,'All_GuestsList '!$B:$M,12,FALSE)," ")</f>
        <v xml:space="preserve"> </v>
      </c>
    </row>
    <row r="86" spans="1:8" x14ac:dyDescent="0.25">
      <c r="A86" s="85">
        <v>85</v>
      </c>
      <c r="B86" s="85" t="str">
        <f>C86&amp;"-"&amp;COUNTIF($C$2:C86,C86)</f>
        <v>-0</v>
      </c>
      <c r="C86" s="84"/>
      <c r="D86" s="79" t="str">
        <f>IFERROR(VLOOKUP("RSVP"&amp;"-"&amp;$A86,'All_GuestsList '!$B:$M,2,FALSE)," ")</f>
        <v xml:space="preserve"> </v>
      </c>
      <c r="E86" s="79" t="str">
        <f>IFERROR(VLOOKUP("RSVP"&amp;"-"&amp;$A86,'All_GuestsList '!$B:$M,3,FALSE)," ")</f>
        <v xml:space="preserve"> </v>
      </c>
      <c r="F86" s="79" t="str">
        <f>IFERROR(VLOOKUP("RSVP"&amp;"-"&amp;$A86,'All_GuestsList '!$B:$M,8,FALSE)," ")</f>
        <v xml:space="preserve"> </v>
      </c>
      <c r="G86" s="79" t="str">
        <f>IFERROR(VLOOKUP("RSVP"&amp;"-"&amp;$A86,'All_GuestsList '!$B:$M,11,FALSE)," ")</f>
        <v xml:space="preserve"> </v>
      </c>
      <c r="H86" s="79" t="str">
        <f>IFERROR(VLOOKUP("RSVP"&amp;"-"&amp;$A86,'All_GuestsList '!$B:$M,12,FALSE)," ")</f>
        <v xml:space="preserve"> </v>
      </c>
    </row>
    <row r="87" spans="1:8" x14ac:dyDescent="0.25">
      <c r="A87" s="85">
        <v>86</v>
      </c>
      <c r="B87" s="85" t="str">
        <f>C87&amp;"-"&amp;COUNTIF($C$2:C87,C87)</f>
        <v>-0</v>
      </c>
      <c r="C87" s="84"/>
      <c r="D87" s="79" t="str">
        <f>IFERROR(VLOOKUP("RSVP"&amp;"-"&amp;$A87,'All_GuestsList '!$B:$M,2,FALSE)," ")</f>
        <v xml:space="preserve"> </v>
      </c>
      <c r="E87" s="79" t="str">
        <f>IFERROR(VLOOKUP("RSVP"&amp;"-"&amp;$A87,'All_GuestsList '!$B:$M,3,FALSE)," ")</f>
        <v xml:space="preserve"> </v>
      </c>
      <c r="F87" s="79" t="str">
        <f>IFERROR(VLOOKUP("RSVP"&amp;"-"&amp;$A87,'All_GuestsList '!$B:$M,8,FALSE)," ")</f>
        <v xml:space="preserve"> </v>
      </c>
      <c r="G87" s="79" t="str">
        <f>IFERROR(VLOOKUP("RSVP"&amp;"-"&amp;$A87,'All_GuestsList '!$B:$M,11,FALSE)," ")</f>
        <v xml:space="preserve"> </v>
      </c>
      <c r="H87" s="79" t="str">
        <f>IFERROR(VLOOKUP("RSVP"&amp;"-"&amp;$A87,'All_GuestsList '!$B:$M,12,FALSE)," ")</f>
        <v xml:space="preserve"> </v>
      </c>
    </row>
    <row r="88" spans="1:8" x14ac:dyDescent="0.25">
      <c r="A88" s="85">
        <v>87</v>
      </c>
      <c r="B88" s="85" t="str">
        <f>C88&amp;"-"&amp;COUNTIF($C$2:C88,C88)</f>
        <v>-0</v>
      </c>
      <c r="C88" s="84"/>
      <c r="D88" s="79" t="str">
        <f>IFERROR(VLOOKUP("RSVP"&amp;"-"&amp;$A88,'All_GuestsList '!$B:$M,2,FALSE)," ")</f>
        <v xml:space="preserve"> </v>
      </c>
      <c r="E88" s="79" t="str">
        <f>IFERROR(VLOOKUP("RSVP"&amp;"-"&amp;$A88,'All_GuestsList '!$B:$M,3,FALSE)," ")</f>
        <v xml:space="preserve"> </v>
      </c>
      <c r="F88" s="79" t="str">
        <f>IFERROR(VLOOKUP("RSVP"&amp;"-"&amp;$A88,'All_GuestsList '!$B:$M,8,FALSE)," ")</f>
        <v xml:space="preserve"> </v>
      </c>
      <c r="G88" s="79" t="str">
        <f>IFERROR(VLOOKUP("RSVP"&amp;"-"&amp;$A88,'All_GuestsList '!$B:$M,11,FALSE)," ")</f>
        <v xml:space="preserve"> </v>
      </c>
      <c r="H88" s="79" t="str">
        <f>IFERROR(VLOOKUP("RSVP"&amp;"-"&amp;$A88,'All_GuestsList '!$B:$M,12,FALSE)," ")</f>
        <v xml:space="preserve"> </v>
      </c>
    </row>
    <row r="89" spans="1:8" x14ac:dyDescent="0.25">
      <c r="A89" s="85">
        <v>88</v>
      </c>
      <c r="B89" s="85" t="str">
        <f>C89&amp;"-"&amp;COUNTIF($C$2:C89,C89)</f>
        <v>-0</v>
      </c>
      <c r="C89" s="84"/>
      <c r="D89" s="79" t="str">
        <f>IFERROR(VLOOKUP("RSVP"&amp;"-"&amp;$A89,'All_GuestsList '!$B:$M,2,FALSE)," ")</f>
        <v xml:space="preserve"> </v>
      </c>
      <c r="E89" s="79" t="str">
        <f>IFERROR(VLOOKUP("RSVP"&amp;"-"&amp;$A89,'All_GuestsList '!$B:$M,3,FALSE)," ")</f>
        <v xml:space="preserve"> </v>
      </c>
      <c r="F89" s="79" t="str">
        <f>IFERROR(VLOOKUP("RSVP"&amp;"-"&amp;$A89,'All_GuestsList '!$B:$M,8,FALSE)," ")</f>
        <v xml:space="preserve"> </v>
      </c>
      <c r="G89" s="79" t="str">
        <f>IFERROR(VLOOKUP("RSVP"&amp;"-"&amp;$A89,'All_GuestsList '!$B:$M,11,FALSE)," ")</f>
        <v xml:space="preserve"> </v>
      </c>
      <c r="H89" s="79" t="str">
        <f>IFERROR(VLOOKUP("RSVP"&amp;"-"&amp;$A89,'All_GuestsList '!$B:$M,12,FALSE)," ")</f>
        <v xml:space="preserve"> </v>
      </c>
    </row>
    <row r="90" spans="1:8" x14ac:dyDescent="0.25">
      <c r="A90" s="85">
        <v>89</v>
      </c>
      <c r="B90" s="85" t="str">
        <f>C90&amp;"-"&amp;COUNTIF($C$2:C90,C90)</f>
        <v>-0</v>
      </c>
      <c r="C90" s="84"/>
      <c r="D90" s="79" t="str">
        <f>IFERROR(VLOOKUP("RSVP"&amp;"-"&amp;$A90,'All_GuestsList '!$B:$M,2,FALSE)," ")</f>
        <v xml:space="preserve"> </v>
      </c>
      <c r="E90" s="79" t="str">
        <f>IFERROR(VLOOKUP("RSVP"&amp;"-"&amp;$A90,'All_GuestsList '!$B:$M,3,FALSE)," ")</f>
        <v xml:space="preserve"> </v>
      </c>
      <c r="F90" s="79" t="str">
        <f>IFERROR(VLOOKUP("RSVP"&amp;"-"&amp;$A90,'All_GuestsList '!$B:$M,8,FALSE)," ")</f>
        <v xml:space="preserve"> </v>
      </c>
      <c r="G90" s="79" t="str">
        <f>IFERROR(VLOOKUP("RSVP"&amp;"-"&amp;$A90,'All_GuestsList '!$B:$M,11,FALSE)," ")</f>
        <v xml:space="preserve"> </v>
      </c>
      <c r="H90" s="79" t="str">
        <f>IFERROR(VLOOKUP("RSVP"&amp;"-"&amp;$A90,'All_GuestsList '!$B:$M,12,FALSE)," ")</f>
        <v xml:space="preserve"> </v>
      </c>
    </row>
    <row r="91" spans="1:8" x14ac:dyDescent="0.25">
      <c r="A91" s="85">
        <v>90</v>
      </c>
      <c r="B91" s="85" t="str">
        <f>C91&amp;"-"&amp;COUNTIF($C$2:C91,C91)</f>
        <v>-0</v>
      </c>
      <c r="C91" s="84"/>
      <c r="D91" s="79" t="str">
        <f>IFERROR(VLOOKUP("RSVP"&amp;"-"&amp;$A91,'All_GuestsList '!$B:$M,2,FALSE)," ")</f>
        <v xml:space="preserve"> </v>
      </c>
      <c r="E91" s="79" t="str">
        <f>IFERROR(VLOOKUP("RSVP"&amp;"-"&amp;$A91,'All_GuestsList '!$B:$M,3,FALSE)," ")</f>
        <v xml:space="preserve"> </v>
      </c>
      <c r="F91" s="79" t="str">
        <f>IFERROR(VLOOKUP("RSVP"&amp;"-"&amp;$A91,'All_GuestsList '!$B:$M,8,FALSE)," ")</f>
        <v xml:space="preserve"> </v>
      </c>
      <c r="G91" s="79" t="str">
        <f>IFERROR(VLOOKUP("RSVP"&amp;"-"&amp;$A91,'All_GuestsList '!$B:$M,11,FALSE)," ")</f>
        <v xml:space="preserve"> </v>
      </c>
      <c r="H91" s="79" t="str">
        <f>IFERROR(VLOOKUP("RSVP"&amp;"-"&amp;$A91,'All_GuestsList '!$B:$M,12,FALSE)," ")</f>
        <v xml:space="preserve"> </v>
      </c>
    </row>
    <row r="92" spans="1:8" x14ac:dyDescent="0.25">
      <c r="A92" s="85">
        <v>91</v>
      </c>
      <c r="B92" s="85" t="str">
        <f>C92&amp;"-"&amp;COUNTIF($C$2:C92,C92)</f>
        <v>-0</v>
      </c>
      <c r="C92" s="84"/>
      <c r="D92" s="79" t="str">
        <f>IFERROR(VLOOKUP("RSVP"&amp;"-"&amp;$A92,'All_GuestsList '!$B:$M,2,FALSE)," ")</f>
        <v xml:space="preserve"> </v>
      </c>
      <c r="E92" s="79" t="str">
        <f>IFERROR(VLOOKUP("RSVP"&amp;"-"&amp;$A92,'All_GuestsList '!$B:$M,3,FALSE)," ")</f>
        <v xml:space="preserve"> </v>
      </c>
      <c r="F92" s="79" t="str">
        <f>IFERROR(VLOOKUP("RSVP"&amp;"-"&amp;$A92,'All_GuestsList '!$B:$M,8,FALSE)," ")</f>
        <v xml:space="preserve"> </v>
      </c>
      <c r="G92" s="79" t="str">
        <f>IFERROR(VLOOKUP("RSVP"&amp;"-"&amp;$A92,'All_GuestsList '!$B:$M,11,FALSE)," ")</f>
        <v xml:space="preserve"> </v>
      </c>
      <c r="H92" s="79" t="str">
        <f>IFERROR(VLOOKUP("RSVP"&amp;"-"&amp;$A92,'All_GuestsList '!$B:$M,12,FALSE)," ")</f>
        <v xml:space="preserve"> </v>
      </c>
    </row>
    <row r="93" spans="1:8" x14ac:dyDescent="0.25">
      <c r="A93" s="85">
        <v>92</v>
      </c>
      <c r="B93" s="85" t="str">
        <f>C93&amp;"-"&amp;COUNTIF($C$2:C93,C93)</f>
        <v>-0</v>
      </c>
      <c r="C93" s="84"/>
      <c r="D93" s="79" t="str">
        <f>IFERROR(VLOOKUP("RSVP"&amp;"-"&amp;$A93,'All_GuestsList '!$B:$M,2,FALSE)," ")</f>
        <v xml:space="preserve"> </v>
      </c>
      <c r="E93" s="79" t="str">
        <f>IFERROR(VLOOKUP("RSVP"&amp;"-"&amp;$A93,'All_GuestsList '!$B:$M,3,FALSE)," ")</f>
        <v xml:space="preserve"> </v>
      </c>
      <c r="F93" s="79" t="str">
        <f>IFERROR(VLOOKUP("RSVP"&amp;"-"&amp;$A93,'All_GuestsList '!$B:$M,8,FALSE)," ")</f>
        <v xml:space="preserve"> </v>
      </c>
      <c r="G93" s="79" t="str">
        <f>IFERROR(VLOOKUP("RSVP"&amp;"-"&amp;$A93,'All_GuestsList '!$B:$M,11,FALSE)," ")</f>
        <v xml:space="preserve"> </v>
      </c>
      <c r="H93" s="79" t="str">
        <f>IFERROR(VLOOKUP("RSVP"&amp;"-"&amp;$A93,'All_GuestsList '!$B:$M,12,FALSE)," ")</f>
        <v xml:space="preserve"> </v>
      </c>
    </row>
    <row r="94" spans="1:8" x14ac:dyDescent="0.25">
      <c r="A94" s="85">
        <v>93</v>
      </c>
      <c r="B94" s="85" t="str">
        <f>C94&amp;"-"&amp;COUNTIF($C$2:C94,C94)</f>
        <v>-0</v>
      </c>
      <c r="C94" s="84"/>
      <c r="D94" s="79" t="str">
        <f>IFERROR(VLOOKUP("RSVP"&amp;"-"&amp;$A94,'All_GuestsList '!$B:$M,2,FALSE)," ")</f>
        <v xml:space="preserve"> </v>
      </c>
      <c r="E94" s="79" t="str">
        <f>IFERROR(VLOOKUP("RSVP"&amp;"-"&amp;$A94,'All_GuestsList '!$B:$M,3,FALSE)," ")</f>
        <v xml:space="preserve"> </v>
      </c>
      <c r="F94" s="79" t="str">
        <f>IFERROR(VLOOKUP("RSVP"&amp;"-"&amp;$A94,'All_GuestsList '!$B:$M,8,FALSE)," ")</f>
        <v xml:space="preserve"> </v>
      </c>
      <c r="G94" s="79" t="str">
        <f>IFERROR(VLOOKUP("RSVP"&amp;"-"&amp;$A94,'All_GuestsList '!$B:$M,11,FALSE)," ")</f>
        <v xml:space="preserve"> </v>
      </c>
      <c r="H94" s="79" t="str">
        <f>IFERROR(VLOOKUP("RSVP"&amp;"-"&amp;$A94,'All_GuestsList '!$B:$M,12,FALSE)," ")</f>
        <v xml:space="preserve"> </v>
      </c>
    </row>
    <row r="95" spans="1:8" x14ac:dyDescent="0.25">
      <c r="A95" s="85">
        <v>94</v>
      </c>
      <c r="B95" s="85" t="str">
        <f>C95&amp;"-"&amp;COUNTIF($C$2:C95,C95)</f>
        <v>-0</v>
      </c>
      <c r="C95" s="84"/>
      <c r="D95" s="79" t="str">
        <f>IFERROR(VLOOKUP("RSVP"&amp;"-"&amp;$A95,'All_GuestsList '!$B:$M,2,FALSE)," ")</f>
        <v xml:space="preserve"> </v>
      </c>
      <c r="E95" s="79" t="str">
        <f>IFERROR(VLOOKUP("RSVP"&amp;"-"&amp;$A95,'All_GuestsList '!$B:$M,3,FALSE)," ")</f>
        <v xml:space="preserve"> </v>
      </c>
      <c r="F95" s="79" t="str">
        <f>IFERROR(VLOOKUP("RSVP"&amp;"-"&amp;$A95,'All_GuestsList '!$B:$M,8,FALSE)," ")</f>
        <v xml:space="preserve"> </v>
      </c>
      <c r="G95" s="79" t="str">
        <f>IFERROR(VLOOKUP("RSVP"&amp;"-"&amp;$A95,'All_GuestsList '!$B:$M,11,FALSE)," ")</f>
        <v xml:space="preserve"> </v>
      </c>
      <c r="H95" s="79" t="str">
        <f>IFERROR(VLOOKUP("RSVP"&amp;"-"&amp;$A95,'All_GuestsList '!$B:$M,12,FALSE)," ")</f>
        <v xml:space="preserve"> </v>
      </c>
    </row>
    <row r="96" spans="1:8" x14ac:dyDescent="0.25">
      <c r="A96" s="85">
        <v>95</v>
      </c>
      <c r="B96" s="85" t="str">
        <f>C96&amp;"-"&amp;COUNTIF($C$2:C96,C96)</f>
        <v>-0</v>
      </c>
      <c r="C96" s="84"/>
      <c r="D96" s="79" t="str">
        <f>IFERROR(VLOOKUP("RSVP"&amp;"-"&amp;$A96,'All_GuestsList '!$B:$M,2,FALSE)," ")</f>
        <v xml:space="preserve"> </v>
      </c>
      <c r="E96" s="79" t="str">
        <f>IFERROR(VLOOKUP("RSVP"&amp;"-"&amp;$A96,'All_GuestsList '!$B:$M,3,FALSE)," ")</f>
        <v xml:space="preserve"> </v>
      </c>
      <c r="F96" s="79" t="str">
        <f>IFERROR(VLOOKUP("RSVP"&amp;"-"&amp;$A96,'All_GuestsList '!$B:$M,8,FALSE)," ")</f>
        <v xml:space="preserve"> </v>
      </c>
      <c r="G96" s="79" t="str">
        <f>IFERROR(VLOOKUP("RSVP"&amp;"-"&amp;$A96,'All_GuestsList '!$B:$M,11,FALSE)," ")</f>
        <v xml:space="preserve"> </v>
      </c>
      <c r="H96" s="79" t="str">
        <f>IFERROR(VLOOKUP("RSVP"&amp;"-"&amp;$A96,'All_GuestsList '!$B:$M,12,FALSE)," ")</f>
        <v xml:space="preserve"> </v>
      </c>
    </row>
    <row r="97" spans="1:8" x14ac:dyDescent="0.25">
      <c r="A97" s="85">
        <v>96</v>
      </c>
      <c r="B97" s="85" t="str">
        <f>C97&amp;"-"&amp;COUNTIF($C$2:C97,C97)</f>
        <v>-0</v>
      </c>
      <c r="C97" s="84"/>
      <c r="D97" s="79" t="str">
        <f>IFERROR(VLOOKUP("RSVP"&amp;"-"&amp;$A97,'All_GuestsList '!$B:$M,2,FALSE)," ")</f>
        <v xml:space="preserve"> </v>
      </c>
      <c r="E97" s="79" t="str">
        <f>IFERROR(VLOOKUP("RSVP"&amp;"-"&amp;$A97,'All_GuestsList '!$B:$M,3,FALSE)," ")</f>
        <v xml:space="preserve"> </v>
      </c>
      <c r="F97" s="79" t="str">
        <f>IFERROR(VLOOKUP("RSVP"&amp;"-"&amp;$A97,'All_GuestsList '!$B:$M,8,FALSE)," ")</f>
        <v xml:space="preserve"> </v>
      </c>
      <c r="G97" s="79" t="str">
        <f>IFERROR(VLOOKUP("RSVP"&amp;"-"&amp;$A97,'All_GuestsList '!$B:$M,11,FALSE)," ")</f>
        <v xml:space="preserve"> </v>
      </c>
      <c r="H97" s="79" t="str">
        <f>IFERROR(VLOOKUP("RSVP"&amp;"-"&amp;$A97,'All_GuestsList '!$B:$M,12,FALSE)," ")</f>
        <v xml:space="preserve"> </v>
      </c>
    </row>
    <row r="98" spans="1:8" x14ac:dyDescent="0.25">
      <c r="A98" s="85">
        <v>97</v>
      </c>
      <c r="B98" s="85" t="str">
        <f>C98&amp;"-"&amp;COUNTIF($C$2:C98,C98)</f>
        <v>-0</v>
      </c>
      <c r="C98" s="84"/>
      <c r="D98" s="79" t="str">
        <f>IFERROR(VLOOKUP("RSVP"&amp;"-"&amp;$A98,'All_GuestsList '!$B:$M,2,FALSE)," ")</f>
        <v xml:space="preserve"> </v>
      </c>
      <c r="E98" s="79" t="str">
        <f>IFERROR(VLOOKUP("RSVP"&amp;"-"&amp;$A98,'All_GuestsList '!$B:$M,3,FALSE)," ")</f>
        <v xml:space="preserve"> </v>
      </c>
      <c r="F98" s="79" t="str">
        <f>IFERROR(VLOOKUP("RSVP"&amp;"-"&amp;$A98,'All_GuestsList '!$B:$M,8,FALSE)," ")</f>
        <v xml:space="preserve"> </v>
      </c>
      <c r="G98" s="79" t="str">
        <f>IFERROR(VLOOKUP("RSVP"&amp;"-"&amp;$A98,'All_GuestsList '!$B:$M,11,FALSE)," ")</f>
        <v xml:space="preserve"> </v>
      </c>
      <c r="H98" s="79" t="str">
        <f>IFERROR(VLOOKUP("RSVP"&amp;"-"&amp;$A98,'All_GuestsList '!$B:$M,12,FALSE)," ")</f>
        <v xml:space="preserve"> </v>
      </c>
    </row>
    <row r="99" spans="1:8" x14ac:dyDescent="0.25">
      <c r="A99" s="85">
        <v>98</v>
      </c>
      <c r="B99" s="85" t="str">
        <f>C99&amp;"-"&amp;COUNTIF($C$2:C99,C99)</f>
        <v>-0</v>
      </c>
      <c r="C99" s="84"/>
      <c r="D99" s="79" t="str">
        <f>IFERROR(VLOOKUP("RSVP"&amp;"-"&amp;$A99,'All_GuestsList '!$B:$M,2,FALSE)," ")</f>
        <v xml:space="preserve"> </v>
      </c>
      <c r="E99" s="79" t="str">
        <f>IFERROR(VLOOKUP("RSVP"&amp;"-"&amp;$A99,'All_GuestsList '!$B:$M,3,FALSE)," ")</f>
        <v xml:space="preserve"> </v>
      </c>
      <c r="F99" s="79" t="str">
        <f>IFERROR(VLOOKUP("RSVP"&amp;"-"&amp;$A99,'All_GuestsList '!$B:$M,8,FALSE)," ")</f>
        <v xml:space="preserve"> </v>
      </c>
      <c r="G99" s="79" t="str">
        <f>IFERROR(VLOOKUP("RSVP"&amp;"-"&amp;$A99,'All_GuestsList '!$B:$M,11,FALSE)," ")</f>
        <v xml:space="preserve"> </v>
      </c>
      <c r="H99" s="79" t="str">
        <f>IFERROR(VLOOKUP("RSVP"&amp;"-"&amp;$A99,'All_GuestsList '!$B:$M,12,FALSE)," ")</f>
        <v xml:space="preserve"> </v>
      </c>
    </row>
    <row r="100" spans="1:8" x14ac:dyDescent="0.25">
      <c r="A100" s="85">
        <v>99</v>
      </c>
      <c r="B100" s="85" t="str">
        <f>C100&amp;"-"&amp;COUNTIF($C$2:C100,C100)</f>
        <v>-0</v>
      </c>
      <c r="C100" s="84"/>
      <c r="D100" s="79" t="str">
        <f>IFERROR(VLOOKUP("RSVP"&amp;"-"&amp;$A100,'All_GuestsList '!$B:$M,2,FALSE)," ")</f>
        <v xml:space="preserve"> </v>
      </c>
      <c r="E100" s="79" t="str">
        <f>IFERROR(VLOOKUP("RSVP"&amp;"-"&amp;$A100,'All_GuestsList '!$B:$M,3,FALSE)," ")</f>
        <v xml:space="preserve"> </v>
      </c>
      <c r="F100" s="79" t="str">
        <f>IFERROR(VLOOKUP("RSVP"&amp;"-"&amp;$A100,'All_GuestsList '!$B:$M,8,FALSE)," ")</f>
        <v xml:space="preserve"> </v>
      </c>
      <c r="G100" s="79" t="str">
        <f>IFERROR(VLOOKUP("RSVP"&amp;"-"&amp;$A100,'All_GuestsList '!$B:$M,11,FALSE)," ")</f>
        <v xml:space="preserve"> </v>
      </c>
      <c r="H100" s="79" t="str">
        <f>IFERROR(VLOOKUP("RSVP"&amp;"-"&amp;$A100,'All_GuestsList '!$B:$M,12,FALSE)," ")</f>
        <v xml:space="preserve"> </v>
      </c>
    </row>
    <row r="101" spans="1:8" x14ac:dyDescent="0.25">
      <c r="A101" s="85">
        <v>100</v>
      </c>
      <c r="B101" s="85" t="str">
        <f>C101&amp;"-"&amp;COUNTIF($C$2:C101,C101)</f>
        <v>-0</v>
      </c>
      <c r="C101" s="84"/>
      <c r="D101" s="79" t="str">
        <f>IFERROR(VLOOKUP("RSVP"&amp;"-"&amp;$A101,'All_GuestsList '!$B:$M,2,FALSE)," ")</f>
        <v xml:space="preserve"> </v>
      </c>
      <c r="E101" s="79" t="str">
        <f>IFERROR(VLOOKUP("RSVP"&amp;"-"&amp;$A101,'All_GuestsList '!$B:$M,3,FALSE)," ")</f>
        <v xml:space="preserve"> </v>
      </c>
      <c r="F101" s="79" t="str">
        <f>IFERROR(VLOOKUP("RSVP"&amp;"-"&amp;$A101,'All_GuestsList '!$B:$M,8,FALSE)," ")</f>
        <v xml:space="preserve"> </v>
      </c>
      <c r="G101" s="79" t="str">
        <f>IFERROR(VLOOKUP("RSVP"&amp;"-"&amp;$A101,'All_GuestsList '!$B:$M,11,FALSE)," ")</f>
        <v xml:space="preserve"> </v>
      </c>
      <c r="H101" s="79" t="str">
        <f>IFERROR(VLOOKUP("RSVP"&amp;"-"&amp;$A101,'All_GuestsList '!$B:$M,12,FALSE)," ")</f>
        <v xml:space="preserve"> </v>
      </c>
    </row>
    <row r="102" spans="1:8" x14ac:dyDescent="0.25">
      <c r="A102" s="85">
        <v>101</v>
      </c>
      <c r="B102" s="85" t="str">
        <f>C102&amp;"-"&amp;COUNTIF($C$2:C102,C102)</f>
        <v>-0</v>
      </c>
      <c r="C102" s="84"/>
      <c r="D102" s="79" t="str">
        <f>IFERROR(VLOOKUP("RSVP"&amp;"-"&amp;$A102,'All_GuestsList '!$B:$M,2,FALSE)," ")</f>
        <v xml:space="preserve"> </v>
      </c>
      <c r="E102" s="79" t="str">
        <f>IFERROR(VLOOKUP("RSVP"&amp;"-"&amp;$A102,'All_GuestsList '!$B:$M,3,FALSE)," ")</f>
        <v xml:space="preserve"> </v>
      </c>
      <c r="F102" s="79" t="str">
        <f>IFERROR(VLOOKUP("RSVP"&amp;"-"&amp;$A102,'All_GuestsList '!$B:$M,8,FALSE)," ")</f>
        <v xml:space="preserve"> </v>
      </c>
      <c r="G102" s="79" t="str">
        <f>IFERROR(VLOOKUP("RSVP"&amp;"-"&amp;$A102,'All_GuestsList '!$B:$M,11,FALSE)," ")</f>
        <v xml:space="preserve"> </v>
      </c>
      <c r="H102" s="79" t="str">
        <f>IFERROR(VLOOKUP("RSVP"&amp;"-"&amp;$A102,'All_GuestsList '!$B:$M,12,FALSE)," ")</f>
        <v xml:space="preserve"> </v>
      </c>
    </row>
    <row r="103" spans="1:8" x14ac:dyDescent="0.25">
      <c r="A103" s="85">
        <v>102</v>
      </c>
      <c r="B103" s="85" t="str">
        <f>C103&amp;"-"&amp;COUNTIF($C$2:C103,C103)</f>
        <v>-0</v>
      </c>
      <c r="C103" s="84"/>
      <c r="D103" s="79" t="str">
        <f>IFERROR(VLOOKUP("RSVP"&amp;"-"&amp;$A103,'All_GuestsList '!$B:$M,2,FALSE)," ")</f>
        <v xml:space="preserve"> </v>
      </c>
      <c r="E103" s="79" t="str">
        <f>IFERROR(VLOOKUP("RSVP"&amp;"-"&amp;$A103,'All_GuestsList '!$B:$M,3,FALSE)," ")</f>
        <v xml:space="preserve"> </v>
      </c>
      <c r="F103" s="79" t="str">
        <f>IFERROR(VLOOKUP("RSVP"&amp;"-"&amp;$A103,'All_GuestsList '!$B:$M,8,FALSE)," ")</f>
        <v xml:space="preserve"> </v>
      </c>
      <c r="G103" s="79" t="str">
        <f>IFERROR(VLOOKUP("RSVP"&amp;"-"&amp;$A103,'All_GuestsList '!$B:$M,11,FALSE)," ")</f>
        <v xml:space="preserve"> </v>
      </c>
      <c r="H103" s="79" t="str">
        <f>IFERROR(VLOOKUP("RSVP"&amp;"-"&amp;$A103,'All_GuestsList '!$B:$M,12,FALSE)," ")</f>
        <v xml:space="preserve"> </v>
      </c>
    </row>
    <row r="104" spans="1:8" x14ac:dyDescent="0.25">
      <c r="A104" s="85">
        <v>103</v>
      </c>
      <c r="B104" s="85" t="str">
        <f>C104&amp;"-"&amp;COUNTIF($C$2:C104,C104)</f>
        <v>-0</v>
      </c>
      <c r="C104" s="84"/>
      <c r="D104" s="79" t="str">
        <f>IFERROR(VLOOKUP("RSVP"&amp;"-"&amp;$A104,'All_GuestsList '!$B:$M,2,FALSE)," ")</f>
        <v xml:space="preserve"> </v>
      </c>
      <c r="E104" s="79" t="str">
        <f>IFERROR(VLOOKUP("RSVP"&amp;"-"&amp;$A104,'All_GuestsList '!$B:$M,3,FALSE)," ")</f>
        <v xml:space="preserve"> </v>
      </c>
      <c r="F104" s="79" t="str">
        <f>IFERROR(VLOOKUP("RSVP"&amp;"-"&amp;$A104,'All_GuestsList '!$B:$M,8,FALSE)," ")</f>
        <v xml:space="preserve"> </v>
      </c>
      <c r="G104" s="79" t="str">
        <f>IFERROR(VLOOKUP("RSVP"&amp;"-"&amp;$A104,'All_GuestsList '!$B:$M,11,FALSE)," ")</f>
        <v xml:space="preserve"> </v>
      </c>
      <c r="H104" s="79" t="str">
        <f>IFERROR(VLOOKUP("RSVP"&amp;"-"&amp;$A104,'All_GuestsList '!$B:$M,12,FALSE)," ")</f>
        <v xml:space="preserve"> </v>
      </c>
    </row>
    <row r="105" spans="1:8" x14ac:dyDescent="0.25">
      <c r="A105" s="85">
        <v>104</v>
      </c>
      <c r="B105" s="85" t="str">
        <f>C105&amp;"-"&amp;COUNTIF($C$2:C105,C105)</f>
        <v>-0</v>
      </c>
      <c r="C105" s="84"/>
      <c r="D105" s="79" t="str">
        <f>IFERROR(VLOOKUP("RSVP"&amp;"-"&amp;$A105,'All_GuestsList '!$B:$M,2,FALSE)," ")</f>
        <v xml:space="preserve"> </v>
      </c>
      <c r="E105" s="79" t="str">
        <f>IFERROR(VLOOKUP("RSVP"&amp;"-"&amp;$A105,'All_GuestsList '!$B:$M,3,FALSE)," ")</f>
        <v xml:space="preserve"> </v>
      </c>
      <c r="F105" s="79" t="str">
        <f>IFERROR(VLOOKUP("RSVP"&amp;"-"&amp;$A105,'All_GuestsList '!$B:$M,8,FALSE)," ")</f>
        <v xml:space="preserve"> </v>
      </c>
      <c r="G105" s="79" t="str">
        <f>IFERROR(VLOOKUP("RSVP"&amp;"-"&amp;$A105,'All_GuestsList '!$B:$M,11,FALSE)," ")</f>
        <v xml:space="preserve"> </v>
      </c>
      <c r="H105" s="79" t="str">
        <f>IFERROR(VLOOKUP("RSVP"&amp;"-"&amp;$A105,'All_GuestsList '!$B:$M,12,FALSE)," ")</f>
        <v xml:space="preserve"> </v>
      </c>
    </row>
    <row r="106" spans="1:8" x14ac:dyDescent="0.25">
      <c r="A106" s="85">
        <v>105</v>
      </c>
      <c r="B106" s="85" t="str">
        <f>C106&amp;"-"&amp;COUNTIF($C$2:C106,C106)</f>
        <v>-0</v>
      </c>
      <c r="C106" s="84"/>
      <c r="D106" s="79" t="str">
        <f>IFERROR(VLOOKUP("RSVP"&amp;"-"&amp;$A106,'All_GuestsList '!$B:$M,2,FALSE)," ")</f>
        <v xml:space="preserve"> </v>
      </c>
      <c r="E106" s="79" t="str">
        <f>IFERROR(VLOOKUP("RSVP"&amp;"-"&amp;$A106,'All_GuestsList '!$B:$M,3,FALSE)," ")</f>
        <v xml:space="preserve"> </v>
      </c>
      <c r="F106" s="79" t="str">
        <f>IFERROR(VLOOKUP("RSVP"&amp;"-"&amp;$A106,'All_GuestsList '!$B:$M,8,FALSE)," ")</f>
        <v xml:space="preserve"> </v>
      </c>
      <c r="G106" s="79" t="str">
        <f>IFERROR(VLOOKUP("RSVP"&amp;"-"&amp;$A106,'All_GuestsList '!$B:$M,11,FALSE)," ")</f>
        <v xml:space="preserve"> </v>
      </c>
      <c r="H106" s="79" t="str">
        <f>IFERROR(VLOOKUP("RSVP"&amp;"-"&amp;$A106,'All_GuestsList '!$B:$M,12,FALSE)," ")</f>
        <v xml:space="preserve"> </v>
      </c>
    </row>
    <row r="107" spans="1:8" x14ac:dyDescent="0.25">
      <c r="A107" s="85">
        <v>106</v>
      </c>
      <c r="B107" s="85" t="str">
        <f>C107&amp;"-"&amp;COUNTIF($C$2:C107,C107)</f>
        <v>-0</v>
      </c>
      <c r="C107" s="84"/>
      <c r="D107" s="79" t="str">
        <f>IFERROR(VLOOKUP("RSVP"&amp;"-"&amp;$A107,'All_GuestsList '!$B:$M,2,FALSE)," ")</f>
        <v xml:space="preserve"> </v>
      </c>
      <c r="E107" s="79" t="str">
        <f>IFERROR(VLOOKUP("RSVP"&amp;"-"&amp;$A107,'All_GuestsList '!$B:$M,3,FALSE)," ")</f>
        <v xml:space="preserve"> </v>
      </c>
      <c r="F107" s="79" t="str">
        <f>IFERROR(VLOOKUP("RSVP"&amp;"-"&amp;$A107,'All_GuestsList '!$B:$M,8,FALSE)," ")</f>
        <v xml:space="preserve"> </v>
      </c>
      <c r="G107" s="79" t="str">
        <f>IFERROR(VLOOKUP("RSVP"&amp;"-"&amp;$A107,'All_GuestsList '!$B:$M,11,FALSE)," ")</f>
        <v xml:space="preserve"> </v>
      </c>
      <c r="H107" s="79" t="str">
        <f>IFERROR(VLOOKUP("RSVP"&amp;"-"&amp;$A107,'All_GuestsList '!$B:$M,12,FALSE)," ")</f>
        <v xml:space="preserve"> </v>
      </c>
    </row>
    <row r="108" spans="1:8" x14ac:dyDescent="0.25">
      <c r="A108" s="85">
        <v>107</v>
      </c>
      <c r="B108" s="85" t="str">
        <f>C108&amp;"-"&amp;COUNTIF($C$2:C108,C108)</f>
        <v>-0</v>
      </c>
      <c r="C108" s="84"/>
      <c r="D108" s="79" t="str">
        <f>IFERROR(VLOOKUP("RSVP"&amp;"-"&amp;$A108,'All_GuestsList '!$B:$M,2,FALSE)," ")</f>
        <v xml:space="preserve"> </v>
      </c>
      <c r="E108" s="79" t="str">
        <f>IFERROR(VLOOKUP("RSVP"&amp;"-"&amp;$A108,'All_GuestsList '!$B:$M,3,FALSE)," ")</f>
        <v xml:space="preserve"> </v>
      </c>
      <c r="F108" s="79" t="str">
        <f>IFERROR(VLOOKUP("RSVP"&amp;"-"&amp;$A108,'All_GuestsList '!$B:$M,8,FALSE)," ")</f>
        <v xml:space="preserve"> </v>
      </c>
      <c r="G108" s="79" t="str">
        <f>IFERROR(VLOOKUP("RSVP"&amp;"-"&amp;$A108,'All_GuestsList '!$B:$M,11,FALSE)," ")</f>
        <v xml:space="preserve"> </v>
      </c>
      <c r="H108" s="79" t="str">
        <f>IFERROR(VLOOKUP("RSVP"&amp;"-"&amp;$A108,'All_GuestsList '!$B:$M,12,FALSE)," ")</f>
        <v xml:space="preserve"> </v>
      </c>
    </row>
    <row r="109" spans="1:8" x14ac:dyDescent="0.25">
      <c r="A109" s="85">
        <v>108</v>
      </c>
      <c r="B109" s="85" t="str">
        <f>C109&amp;"-"&amp;COUNTIF($C$2:C109,C109)</f>
        <v>-0</v>
      </c>
      <c r="C109" s="84"/>
      <c r="D109" s="79" t="str">
        <f>IFERROR(VLOOKUP("RSVP"&amp;"-"&amp;$A109,'All_GuestsList '!$B:$M,2,FALSE)," ")</f>
        <v xml:space="preserve"> </v>
      </c>
      <c r="E109" s="79" t="str">
        <f>IFERROR(VLOOKUP("RSVP"&amp;"-"&amp;$A109,'All_GuestsList '!$B:$M,3,FALSE)," ")</f>
        <v xml:space="preserve"> </v>
      </c>
      <c r="F109" s="79" t="str">
        <f>IFERROR(VLOOKUP("RSVP"&amp;"-"&amp;$A109,'All_GuestsList '!$B:$M,8,FALSE)," ")</f>
        <v xml:space="preserve"> </v>
      </c>
      <c r="G109" s="79" t="str">
        <f>IFERROR(VLOOKUP("RSVP"&amp;"-"&amp;$A109,'All_GuestsList '!$B:$M,11,FALSE)," ")</f>
        <v xml:space="preserve"> </v>
      </c>
      <c r="H109" s="79" t="str">
        <f>IFERROR(VLOOKUP("RSVP"&amp;"-"&amp;$A109,'All_GuestsList '!$B:$M,12,FALSE)," ")</f>
        <v xml:space="preserve"> </v>
      </c>
    </row>
    <row r="110" spans="1:8" x14ac:dyDescent="0.25">
      <c r="A110" s="85">
        <v>109</v>
      </c>
      <c r="B110" s="85" t="str">
        <f>C110&amp;"-"&amp;COUNTIF($C$2:C110,C110)</f>
        <v>-0</v>
      </c>
      <c r="C110" s="84"/>
      <c r="D110" s="79" t="str">
        <f>IFERROR(VLOOKUP("RSVP"&amp;"-"&amp;$A110,'All_GuestsList '!$B:$M,2,FALSE)," ")</f>
        <v xml:space="preserve"> </v>
      </c>
      <c r="E110" s="79" t="str">
        <f>IFERROR(VLOOKUP("RSVP"&amp;"-"&amp;$A110,'All_GuestsList '!$B:$M,3,FALSE)," ")</f>
        <v xml:space="preserve"> </v>
      </c>
      <c r="F110" s="79" t="str">
        <f>IFERROR(VLOOKUP("RSVP"&amp;"-"&amp;$A110,'All_GuestsList '!$B:$M,8,FALSE)," ")</f>
        <v xml:space="preserve"> </v>
      </c>
      <c r="G110" s="79" t="str">
        <f>IFERROR(VLOOKUP("RSVP"&amp;"-"&amp;$A110,'All_GuestsList '!$B:$M,11,FALSE)," ")</f>
        <v xml:space="preserve"> </v>
      </c>
      <c r="H110" s="79" t="str">
        <f>IFERROR(VLOOKUP("RSVP"&amp;"-"&amp;$A110,'All_GuestsList '!$B:$M,12,FALSE)," ")</f>
        <v xml:space="preserve"> </v>
      </c>
    </row>
    <row r="111" spans="1:8" x14ac:dyDescent="0.25">
      <c r="A111" s="85">
        <v>110</v>
      </c>
      <c r="B111" s="85" t="str">
        <f>C111&amp;"-"&amp;COUNTIF($C$2:C111,C111)</f>
        <v>-0</v>
      </c>
      <c r="C111" s="84"/>
      <c r="D111" s="79" t="str">
        <f>IFERROR(VLOOKUP("RSVP"&amp;"-"&amp;$A111,'All_GuestsList '!$B:$M,2,FALSE)," ")</f>
        <v xml:space="preserve"> </v>
      </c>
      <c r="E111" s="79" t="str">
        <f>IFERROR(VLOOKUP("RSVP"&amp;"-"&amp;$A111,'All_GuestsList '!$B:$M,3,FALSE)," ")</f>
        <v xml:space="preserve"> </v>
      </c>
      <c r="F111" s="79" t="str">
        <f>IFERROR(VLOOKUP("RSVP"&amp;"-"&amp;$A111,'All_GuestsList '!$B:$M,8,FALSE)," ")</f>
        <v xml:space="preserve"> </v>
      </c>
      <c r="G111" s="79" t="str">
        <f>IFERROR(VLOOKUP("RSVP"&amp;"-"&amp;$A111,'All_GuestsList '!$B:$M,11,FALSE)," ")</f>
        <v xml:space="preserve"> </v>
      </c>
      <c r="H111" s="79" t="str">
        <f>IFERROR(VLOOKUP("RSVP"&amp;"-"&amp;$A111,'All_GuestsList '!$B:$M,12,FALSE)," ")</f>
        <v xml:space="preserve"> </v>
      </c>
    </row>
    <row r="112" spans="1:8" x14ac:dyDescent="0.25">
      <c r="A112" s="85">
        <v>111</v>
      </c>
      <c r="B112" s="85" t="str">
        <f>C112&amp;"-"&amp;COUNTIF($C$2:C112,C112)</f>
        <v>-0</v>
      </c>
      <c r="C112" s="84"/>
      <c r="D112" s="79" t="str">
        <f>IFERROR(VLOOKUP("RSVP"&amp;"-"&amp;$A112,'All_GuestsList '!$B:$M,2,FALSE)," ")</f>
        <v xml:space="preserve"> </v>
      </c>
      <c r="E112" s="79" t="str">
        <f>IFERROR(VLOOKUP("RSVP"&amp;"-"&amp;$A112,'All_GuestsList '!$B:$M,3,FALSE)," ")</f>
        <v xml:space="preserve"> </v>
      </c>
      <c r="F112" s="79" t="str">
        <f>IFERROR(VLOOKUP("RSVP"&amp;"-"&amp;$A112,'All_GuestsList '!$B:$M,8,FALSE)," ")</f>
        <v xml:space="preserve"> </v>
      </c>
      <c r="G112" s="79" t="str">
        <f>IFERROR(VLOOKUP("RSVP"&amp;"-"&amp;$A112,'All_GuestsList '!$B:$M,11,FALSE)," ")</f>
        <v xml:space="preserve"> </v>
      </c>
      <c r="H112" s="79" t="str">
        <f>IFERROR(VLOOKUP("RSVP"&amp;"-"&amp;$A112,'All_GuestsList '!$B:$M,12,FALSE)," ")</f>
        <v xml:space="preserve"> </v>
      </c>
    </row>
    <row r="113" spans="1:8" x14ac:dyDescent="0.25">
      <c r="A113" s="85">
        <v>112</v>
      </c>
      <c r="B113" s="85" t="str">
        <f>C113&amp;"-"&amp;COUNTIF($C$2:C113,C113)</f>
        <v>-0</v>
      </c>
      <c r="C113" s="84"/>
      <c r="D113" s="79" t="str">
        <f>IFERROR(VLOOKUP("RSVP"&amp;"-"&amp;$A113,'All_GuestsList '!$B:$M,2,FALSE)," ")</f>
        <v xml:space="preserve"> </v>
      </c>
      <c r="E113" s="79" t="str">
        <f>IFERROR(VLOOKUP("RSVP"&amp;"-"&amp;$A113,'All_GuestsList '!$B:$M,3,FALSE)," ")</f>
        <v xml:space="preserve"> </v>
      </c>
      <c r="F113" s="79" t="str">
        <f>IFERROR(VLOOKUP("RSVP"&amp;"-"&amp;$A113,'All_GuestsList '!$B:$M,8,FALSE)," ")</f>
        <v xml:space="preserve"> </v>
      </c>
      <c r="G113" s="79" t="str">
        <f>IFERROR(VLOOKUP("RSVP"&amp;"-"&amp;$A113,'All_GuestsList '!$B:$M,11,FALSE)," ")</f>
        <v xml:space="preserve"> </v>
      </c>
      <c r="H113" s="79" t="str">
        <f>IFERROR(VLOOKUP("RSVP"&amp;"-"&amp;$A113,'All_GuestsList '!$B:$M,12,FALSE)," ")</f>
        <v xml:space="preserve"> </v>
      </c>
    </row>
    <row r="114" spans="1:8" x14ac:dyDescent="0.25">
      <c r="A114" s="85">
        <v>113</v>
      </c>
      <c r="B114" s="85" t="str">
        <f>C114&amp;"-"&amp;COUNTIF($C$2:C114,C114)</f>
        <v>-0</v>
      </c>
      <c r="C114" s="84"/>
      <c r="D114" s="79" t="str">
        <f>IFERROR(VLOOKUP("RSVP"&amp;"-"&amp;$A114,'All_GuestsList '!$B:$M,2,FALSE)," ")</f>
        <v xml:space="preserve"> </v>
      </c>
      <c r="E114" s="79" t="str">
        <f>IFERROR(VLOOKUP("RSVP"&amp;"-"&amp;$A114,'All_GuestsList '!$B:$M,3,FALSE)," ")</f>
        <v xml:space="preserve"> </v>
      </c>
      <c r="F114" s="79" t="str">
        <f>IFERROR(VLOOKUP("RSVP"&amp;"-"&amp;$A114,'All_GuestsList '!$B:$M,8,FALSE)," ")</f>
        <v xml:space="preserve"> </v>
      </c>
      <c r="G114" s="79" t="str">
        <f>IFERROR(VLOOKUP("RSVP"&amp;"-"&amp;$A114,'All_GuestsList '!$B:$M,11,FALSE)," ")</f>
        <v xml:space="preserve"> </v>
      </c>
      <c r="H114" s="79" t="str">
        <f>IFERROR(VLOOKUP("RSVP"&amp;"-"&amp;$A114,'All_GuestsList '!$B:$M,12,FALSE)," ")</f>
        <v xml:space="preserve"> </v>
      </c>
    </row>
    <row r="115" spans="1:8" x14ac:dyDescent="0.25">
      <c r="A115" s="85">
        <v>114</v>
      </c>
      <c r="B115" s="85" t="str">
        <f>C115&amp;"-"&amp;COUNTIF($C$2:C115,C115)</f>
        <v>-0</v>
      </c>
      <c r="C115" s="84"/>
      <c r="D115" s="79" t="str">
        <f>IFERROR(VLOOKUP("RSVP"&amp;"-"&amp;$A115,'All_GuestsList '!$B:$M,2,FALSE)," ")</f>
        <v xml:space="preserve"> </v>
      </c>
      <c r="E115" s="79" t="str">
        <f>IFERROR(VLOOKUP("RSVP"&amp;"-"&amp;$A115,'All_GuestsList '!$B:$M,3,FALSE)," ")</f>
        <v xml:space="preserve"> </v>
      </c>
      <c r="F115" s="79" t="str">
        <f>IFERROR(VLOOKUP("RSVP"&amp;"-"&amp;$A115,'All_GuestsList '!$B:$M,8,FALSE)," ")</f>
        <v xml:space="preserve"> </v>
      </c>
      <c r="G115" s="79" t="str">
        <f>IFERROR(VLOOKUP("RSVP"&amp;"-"&amp;$A115,'All_GuestsList '!$B:$M,11,FALSE)," ")</f>
        <v xml:space="preserve"> </v>
      </c>
      <c r="H115" s="79" t="str">
        <f>IFERROR(VLOOKUP("RSVP"&amp;"-"&amp;$A115,'All_GuestsList '!$B:$M,12,FALSE)," ")</f>
        <v xml:space="preserve"> </v>
      </c>
    </row>
    <row r="116" spans="1:8" x14ac:dyDescent="0.25">
      <c r="A116" s="85">
        <v>115</v>
      </c>
      <c r="B116" s="85" t="str">
        <f>C116&amp;"-"&amp;COUNTIF($C$2:C116,C116)</f>
        <v>-0</v>
      </c>
      <c r="C116" s="84"/>
      <c r="D116" s="79" t="str">
        <f>IFERROR(VLOOKUP("RSVP"&amp;"-"&amp;$A116,'All_GuestsList '!$B:$M,2,FALSE)," ")</f>
        <v xml:space="preserve"> </v>
      </c>
      <c r="E116" s="79" t="str">
        <f>IFERROR(VLOOKUP("RSVP"&amp;"-"&amp;$A116,'All_GuestsList '!$B:$M,3,FALSE)," ")</f>
        <v xml:space="preserve"> </v>
      </c>
      <c r="F116" s="79" t="str">
        <f>IFERROR(VLOOKUP("RSVP"&amp;"-"&amp;$A116,'All_GuestsList '!$B:$M,8,FALSE)," ")</f>
        <v xml:space="preserve"> </v>
      </c>
      <c r="G116" s="79" t="str">
        <f>IFERROR(VLOOKUP("RSVP"&amp;"-"&amp;$A116,'All_GuestsList '!$B:$M,11,FALSE)," ")</f>
        <v xml:space="preserve"> </v>
      </c>
      <c r="H116" s="79" t="str">
        <f>IFERROR(VLOOKUP("RSVP"&amp;"-"&amp;$A116,'All_GuestsList '!$B:$M,12,FALSE)," ")</f>
        <v xml:space="preserve"> </v>
      </c>
    </row>
    <row r="117" spans="1:8" x14ac:dyDescent="0.25">
      <c r="A117" s="85">
        <v>116</v>
      </c>
      <c r="B117" s="85" t="str">
        <f>C117&amp;"-"&amp;COUNTIF($C$2:C117,C117)</f>
        <v>-0</v>
      </c>
      <c r="C117" s="84"/>
      <c r="D117" s="79" t="str">
        <f>IFERROR(VLOOKUP("RSVP"&amp;"-"&amp;$A117,'All_GuestsList '!$B:$M,2,FALSE)," ")</f>
        <v xml:space="preserve"> </v>
      </c>
      <c r="E117" s="79" t="str">
        <f>IFERROR(VLOOKUP("RSVP"&amp;"-"&amp;$A117,'All_GuestsList '!$B:$M,3,FALSE)," ")</f>
        <v xml:space="preserve"> </v>
      </c>
      <c r="F117" s="79" t="str">
        <f>IFERROR(VLOOKUP("RSVP"&amp;"-"&amp;$A117,'All_GuestsList '!$B:$M,8,FALSE)," ")</f>
        <v xml:space="preserve"> </v>
      </c>
      <c r="G117" s="79" t="str">
        <f>IFERROR(VLOOKUP("RSVP"&amp;"-"&amp;$A117,'All_GuestsList '!$B:$M,11,FALSE)," ")</f>
        <v xml:space="preserve"> </v>
      </c>
      <c r="H117" s="79" t="str">
        <f>IFERROR(VLOOKUP("RSVP"&amp;"-"&amp;$A117,'All_GuestsList '!$B:$M,12,FALSE)," ")</f>
        <v xml:space="preserve"> </v>
      </c>
    </row>
    <row r="118" spans="1:8" x14ac:dyDescent="0.25">
      <c r="A118" s="85">
        <v>117</v>
      </c>
      <c r="B118" s="85" t="str">
        <f>C118&amp;"-"&amp;COUNTIF($C$2:C118,C118)</f>
        <v>-0</v>
      </c>
      <c r="C118" s="84"/>
      <c r="D118" s="79" t="str">
        <f>IFERROR(VLOOKUP("RSVP"&amp;"-"&amp;$A118,'All_GuestsList '!$B:$M,2,FALSE)," ")</f>
        <v xml:space="preserve"> </v>
      </c>
      <c r="E118" s="79" t="str">
        <f>IFERROR(VLOOKUP("RSVP"&amp;"-"&amp;$A118,'All_GuestsList '!$B:$M,3,FALSE)," ")</f>
        <v xml:space="preserve"> </v>
      </c>
      <c r="F118" s="79" t="str">
        <f>IFERROR(VLOOKUP("RSVP"&amp;"-"&amp;$A118,'All_GuestsList '!$B:$M,8,FALSE)," ")</f>
        <v xml:space="preserve"> </v>
      </c>
      <c r="G118" s="79" t="str">
        <f>IFERROR(VLOOKUP("RSVP"&amp;"-"&amp;$A118,'All_GuestsList '!$B:$M,11,FALSE)," ")</f>
        <v xml:space="preserve"> </v>
      </c>
      <c r="H118" s="79" t="str">
        <f>IFERROR(VLOOKUP("RSVP"&amp;"-"&amp;$A118,'All_GuestsList '!$B:$M,12,FALSE)," ")</f>
        <v xml:space="preserve"> </v>
      </c>
    </row>
    <row r="119" spans="1:8" x14ac:dyDescent="0.25">
      <c r="A119" s="85">
        <v>118</v>
      </c>
      <c r="B119" s="85" t="str">
        <f>C119&amp;"-"&amp;COUNTIF($C$2:C119,C119)</f>
        <v>-0</v>
      </c>
      <c r="C119" s="84"/>
      <c r="D119" s="79" t="str">
        <f>IFERROR(VLOOKUP("RSVP"&amp;"-"&amp;$A119,'All_GuestsList '!$B:$M,2,FALSE)," ")</f>
        <v xml:space="preserve"> </v>
      </c>
      <c r="E119" s="79" t="str">
        <f>IFERROR(VLOOKUP("RSVP"&amp;"-"&amp;$A119,'All_GuestsList '!$B:$M,3,FALSE)," ")</f>
        <v xml:space="preserve"> </v>
      </c>
      <c r="F119" s="79" t="str">
        <f>IFERROR(VLOOKUP("RSVP"&amp;"-"&amp;$A119,'All_GuestsList '!$B:$M,8,FALSE)," ")</f>
        <v xml:space="preserve"> </v>
      </c>
      <c r="G119" s="79" t="str">
        <f>IFERROR(VLOOKUP("RSVP"&amp;"-"&amp;$A119,'All_GuestsList '!$B:$M,11,FALSE)," ")</f>
        <v xml:space="preserve"> </v>
      </c>
      <c r="H119" s="79" t="str">
        <f>IFERROR(VLOOKUP("RSVP"&amp;"-"&amp;$A119,'All_GuestsList '!$B:$M,12,FALSE)," ")</f>
        <v xml:space="preserve"> </v>
      </c>
    </row>
    <row r="120" spans="1:8" x14ac:dyDescent="0.25">
      <c r="A120" s="85">
        <v>119</v>
      </c>
      <c r="B120" s="85" t="str">
        <f>C120&amp;"-"&amp;COUNTIF($C$2:C120,C120)</f>
        <v>-0</v>
      </c>
      <c r="C120" s="84"/>
      <c r="D120" s="79" t="str">
        <f>IFERROR(VLOOKUP("RSVP"&amp;"-"&amp;$A120,'All_GuestsList '!$B:$M,2,FALSE)," ")</f>
        <v xml:space="preserve"> </v>
      </c>
      <c r="E120" s="79" t="str">
        <f>IFERROR(VLOOKUP("RSVP"&amp;"-"&amp;$A120,'All_GuestsList '!$B:$M,3,FALSE)," ")</f>
        <v xml:space="preserve"> </v>
      </c>
      <c r="F120" s="79" t="str">
        <f>IFERROR(VLOOKUP("RSVP"&amp;"-"&amp;$A120,'All_GuestsList '!$B:$M,8,FALSE)," ")</f>
        <v xml:space="preserve"> </v>
      </c>
      <c r="G120" s="79" t="str">
        <f>IFERROR(VLOOKUP("RSVP"&amp;"-"&amp;$A120,'All_GuestsList '!$B:$M,11,FALSE)," ")</f>
        <v xml:space="preserve"> </v>
      </c>
      <c r="H120" s="79" t="str">
        <f>IFERROR(VLOOKUP("RSVP"&amp;"-"&amp;$A120,'All_GuestsList '!$B:$M,12,FALSE)," ")</f>
        <v xml:space="preserve"> </v>
      </c>
    </row>
    <row r="121" spans="1:8" x14ac:dyDescent="0.25">
      <c r="A121" s="85">
        <v>120</v>
      </c>
      <c r="B121" s="85" t="str">
        <f>C121&amp;"-"&amp;COUNTIF($C$2:C121,C121)</f>
        <v>-0</v>
      </c>
      <c r="C121" s="84"/>
      <c r="D121" s="79" t="str">
        <f>IFERROR(VLOOKUP("RSVP"&amp;"-"&amp;$A121,'All_GuestsList '!$B:$M,2,FALSE)," ")</f>
        <v xml:space="preserve"> </v>
      </c>
      <c r="E121" s="79" t="str">
        <f>IFERROR(VLOOKUP("RSVP"&amp;"-"&amp;$A121,'All_GuestsList '!$B:$M,3,FALSE)," ")</f>
        <v xml:space="preserve"> </v>
      </c>
      <c r="F121" s="79" t="str">
        <f>IFERROR(VLOOKUP("RSVP"&amp;"-"&amp;$A121,'All_GuestsList '!$B:$M,8,FALSE)," ")</f>
        <v xml:space="preserve"> </v>
      </c>
      <c r="G121" s="79" t="str">
        <f>IFERROR(VLOOKUP("RSVP"&amp;"-"&amp;$A121,'All_GuestsList '!$B:$M,11,FALSE)," ")</f>
        <v xml:space="preserve"> </v>
      </c>
      <c r="H121" s="79" t="str">
        <f>IFERROR(VLOOKUP("RSVP"&amp;"-"&amp;$A121,'All_GuestsList '!$B:$M,12,FALSE)," ")</f>
        <v xml:space="preserve"> </v>
      </c>
    </row>
    <row r="122" spans="1:8" x14ac:dyDescent="0.25">
      <c r="A122" s="85">
        <v>121</v>
      </c>
      <c r="B122" s="85" t="str">
        <f>C122&amp;"-"&amp;COUNTIF($C$2:C122,C122)</f>
        <v>-0</v>
      </c>
      <c r="C122" s="84"/>
      <c r="D122" s="79" t="str">
        <f>IFERROR(VLOOKUP("RSVP"&amp;"-"&amp;$A122,'All_GuestsList '!$B:$M,2,FALSE)," ")</f>
        <v xml:space="preserve"> </v>
      </c>
      <c r="E122" s="79" t="str">
        <f>IFERROR(VLOOKUP("RSVP"&amp;"-"&amp;$A122,'All_GuestsList '!$B:$M,3,FALSE)," ")</f>
        <v xml:space="preserve"> </v>
      </c>
      <c r="F122" s="79" t="str">
        <f>IFERROR(VLOOKUP("RSVP"&amp;"-"&amp;$A122,'All_GuestsList '!$B:$M,8,FALSE)," ")</f>
        <v xml:space="preserve"> </v>
      </c>
      <c r="G122" s="79" t="str">
        <f>IFERROR(VLOOKUP("RSVP"&amp;"-"&amp;$A122,'All_GuestsList '!$B:$M,11,FALSE)," ")</f>
        <v xml:space="preserve"> </v>
      </c>
      <c r="H122" s="79" t="str">
        <f>IFERROR(VLOOKUP("RSVP"&amp;"-"&amp;$A122,'All_GuestsList '!$B:$M,12,FALSE)," ")</f>
        <v xml:space="preserve"> </v>
      </c>
    </row>
    <row r="123" spans="1:8" x14ac:dyDescent="0.25">
      <c r="A123" s="85">
        <v>122</v>
      </c>
      <c r="B123" s="85" t="str">
        <f>C123&amp;"-"&amp;COUNTIF($C$2:C123,C123)</f>
        <v>-0</v>
      </c>
      <c r="C123" s="84"/>
      <c r="D123" s="79" t="str">
        <f>IFERROR(VLOOKUP("RSVP"&amp;"-"&amp;$A123,'All_GuestsList '!$B:$M,2,FALSE)," ")</f>
        <v xml:space="preserve"> </v>
      </c>
      <c r="E123" s="79" t="str">
        <f>IFERROR(VLOOKUP("RSVP"&amp;"-"&amp;$A123,'All_GuestsList '!$B:$M,3,FALSE)," ")</f>
        <v xml:space="preserve"> </v>
      </c>
      <c r="F123" s="79" t="str">
        <f>IFERROR(VLOOKUP("RSVP"&amp;"-"&amp;$A123,'All_GuestsList '!$B:$M,8,FALSE)," ")</f>
        <v xml:space="preserve"> </v>
      </c>
      <c r="G123" s="79" t="str">
        <f>IFERROR(VLOOKUP("RSVP"&amp;"-"&amp;$A123,'All_GuestsList '!$B:$M,11,FALSE)," ")</f>
        <v xml:space="preserve"> </v>
      </c>
      <c r="H123" s="79" t="str">
        <f>IFERROR(VLOOKUP("RSVP"&amp;"-"&amp;$A123,'All_GuestsList '!$B:$M,12,FALSE)," ")</f>
        <v xml:space="preserve"> </v>
      </c>
    </row>
    <row r="124" spans="1:8" x14ac:dyDescent="0.25">
      <c r="A124" s="85">
        <v>123</v>
      </c>
      <c r="B124" s="85" t="str">
        <f>C124&amp;"-"&amp;COUNTIF($C$2:C124,C124)</f>
        <v>-0</v>
      </c>
      <c r="C124" s="84"/>
      <c r="D124" s="79" t="str">
        <f>IFERROR(VLOOKUP("RSVP"&amp;"-"&amp;$A124,'All_GuestsList '!$B:$M,2,FALSE)," ")</f>
        <v xml:space="preserve"> </v>
      </c>
      <c r="E124" s="79" t="str">
        <f>IFERROR(VLOOKUP("RSVP"&amp;"-"&amp;$A124,'All_GuestsList '!$B:$M,3,FALSE)," ")</f>
        <v xml:space="preserve"> </v>
      </c>
      <c r="F124" s="79" t="str">
        <f>IFERROR(VLOOKUP("RSVP"&amp;"-"&amp;$A124,'All_GuestsList '!$B:$M,8,FALSE)," ")</f>
        <v xml:space="preserve"> </v>
      </c>
      <c r="G124" s="79" t="str">
        <f>IFERROR(VLOOKUP("RSVP"&amp;"-"&amp;$A124,'All_GuestsList '!$B:$M,11,FALSE)," ")</f>
        <v xml:space="preserve"> </v>
      </c>
      <c r="H124" s="79" t="str">
        <f>IFERROR(VLOOKUP("RSVP"&amp;"-"&amp;$A124,'All_GuestsList '!$B:$M,12,FALSE)," ")</f>
        <v xml:space="preserve"> </v>
      </c>
    </row>
    <row r="125" spans="1:8" x14ac:dyDescent="0.25">
      <c r="A125" s="85">
        <v>124</v>
      </c>
      <c r="B125" s="85" t="str">
        <f>C125&amp;"-"&amp;COUNTIF($C$2:C125,C125)</f>
        <v>-0</v>
      </c>
      <c r="C125" s="84"/>
      <c r="D125" s="79" t="str">
        <f>IFERROR(VLOOKUP("RSVP"&amp;"-"&amp;$A125,'All_GuestsList '!$B:$M,2,FALSE)," ")</f>
        <v xml:space="preserve"> </v>
      </c>
      <c r="E125" s="79" t="str">
        <f>IFERROR(VLOOKUP("RSVP"&amp;"-"&amp;$A125,'All_GuestsList '!$B:$M,3,FALSE)," ")</f>
        <v xml:space="preserve"> </v>
      </c>
      <c r="F125" s="79" t="str">
        <f>IFERROR(VLOOKUP("RSVP"&amp;"-"&amp;$A125,'All_GuestsList '!$B:$M,8,FALSE)," ")</f>
        <v xml:space="preserve"> </v>
      </c>
      <c r="G125" s="79" t="str">
        <f>IFERROR(VLOOKUP("RSVP"&amp;"-"&amp;$A125,'All_GuestsList '!$B:$M,11,FALSE)," ")</f>
        <v xml:space="preserve"> </v>
      </c>
      <c r="H125" s="79" t="str">
        <f>IFERROR(VLOOKUP("RSVP"&amp;"-"&amp;$A125,'All_GuestsList '!$B:$M,12,FALSE)," ")</f>
        <v xml:space="preserve"> </v>
      </c>
    </row>
    <row r="126" spans="1:8" x14ac:dyDescent="0.25">
      <c r="A126" s="85">
        <v>125</v>
      </c>
      <c r="B126" s="85" t="str">
        <f>C126&amp;"-"&amp;COUNTIF($C$2:C126,C126)</f>
        <v>-0</v>
      </c>
      <c r="C126" s="84"/>
      <c r="D126" s="79" t="str">
        <f>IFERROR(VLOOKUP("RSVP"&amp;"-"&amp;$A126,'All_GuestsList '!$B:$M,2,FALSE)," ")</f>
        <v xml:space="preserve"> </v>
      </c>
      <c r="E126" s="79" t="str">
        <f>IFERROR(VLOOKUP("RSVP"&amp;"-"&amp;$A126,'All_GuestsList '!$B:$M,3,FALSE)," ")</f>
        <v xml:space="preserve"> </v>
      </c>
      <c r="F126" s="79" t="str">
        <f>IFERROR(VLOOKUP("RSVP"&amp;"-"&amp;$A126,'All_GuestsList '!$B:$M,8,FALSE)," ")</f>
        <v xml:space="preserve"> </v>
      </c>
      <c r="G126" s="79" t="str">
        <f>IFERROR(VLOOKUP("RSVP"&amp;"-"&amp;$A126,'All_GuestsList '!$B:$M,11,FALSE)," ")</f>
        <v xml:space="preserve"> </v>
      </c>
      <c r="H126" s="79" t="str">
        <f>IFERROR(VLOOKUP("RSVP"&amp;"-"&amp;$A126,'All_GuestsList '!$B:$M,12,FALSE)," ")</f>
        <v xml:space="preserve"> </v>
      </c>
    </row>
    <row r="127" spans="1:8" x14ac:dyDescent="0.25">
      <c r="A127" s="85">
        <v>126</v>
      </c>
      <c r="B127" s="85" t="str">
        <f>C127&amp;"-"&amp;COUNTIF($C$2:C127,C127)</f>
        <v>-0</v>
      </c>
      <c r="C127" s="84"/>
      <c r="D127" s="79" t="str">
        <f>IFERROR(VLOOKUP("RSVP"&amp;"-"&amp;$A127,'All_GuestsList '!$B:$M,2,FALSE)," ")</f>
        <v xml:space="preserve"> </v>
      </c>
      <c r="E127" s="79" t="str">
        <f>IFERROR(VLOOKUP("RSVP"&amp;"-"&amp;$A127,'All_GuestsList '!$B:$M,3,FALSE)," ")</f>
        <v xml:space="preserve"> </v>
      </c>
      <c r="F127" s="79" t="str">
        <f>IFERROR(VLOOKUP("RSVP"&amp;"-"&amp;$A127,'All_GuestsList '!$B:$M,8,FALSE)," ")</f>
        <v xml:space="preserve"> </v>
      </c>
      <c r="G127" s="79" t="str">
        <f>IFERROR(VLOOKUP("RSVP"&amp;"-"&amp;$A127,'All_GuestsList '!$B:$M,11,FALSE)," ")</f>
        <v xml:space="preserve"> </v>
      </c>
      <c r="H127" s="79" t="str">
        <f>IFERROR(VLOOKUP("RSVP"&amp;"-"&amp;$A127,'All_GuestsList '!$B:$M,12,FALSE)," ")</f>
        <v xml:space="preserve"> </v>
      </c>
    </row>
    <row r="128" spans="1:8" x14ac:dyDescent="0.25">
      <c r="A128" s="85">
        <v>127</v>
      </c>
      <c r="B128" s="85" t="str">
        <f>C128&amp;"-"&amp;COUNTIF($C$2:C128,C128)</f>
        <v>-0</v>
      </c>
      <c r="C128" s="84"/>
      <c r="D128" s="79" t="str">
        <f>IFERROR(VLOOKUP("RSVP"&amp;"-"&amp;$A128,'All_GuestsList '!$B:$M,2,FALSE)," ")</f>
        <v xml:space="preserve"> </v>
      </c>
      <c r="E128" s="79" t="str">
        <f>IFERROR(VLOOKUP("RSVP"&amp;"-"&amp;$A128,'All_GuestsList '!$B:$M,3,FALSE)," ")</f>
        <v xml:space="preserve"> </v>
      </c>
      <c r="F128" s="79" t="str">
        <f>IFERROR(VLOOKUP("RSVP"&amp;"-"&amp;$A128,'All_GuestsList '!$B:$M,8,FALSE)," ")</f>
        <v xml:space="preserve"> </v>
      </c>
      <c r="G128" s="79" t="str">
        <f>IFERROR(VLOOKUP("RSVP"&amp;"-"&amp;$A128,'All_GuestsList '!$B:$M,11,FALSE)," ")</f>
        <v xml:space="preserve"> </v>
      </c>
      <c r="H128" s="79" t="str">
        <f>IFERROR(VLOOKUP("RSVP"&amp;"-"&amp;$A128,'All_GuestsList '!$B:$M,12,FALSE)," ")</f>
        <v xml:space="preserve"> </v>
      </c>
    </row>
    <row r="129" spans="1:8" x14ac:dyDescent="0.25">
      <c r="A129" s="85">
        <v>128</v>
      </c>
      <c r="B129" s="85" t="str">
        <f>C129&amp;"-"&amp;COUNTIF($C$2:C129,C129)</f>
        <v>-0</v>
      </c>
      <c r="C129" s="84"/>
      <c r="D129" s="79" t="str">
        <f>IFERROR(VLOOKUP("RSVP"&amp;"-"&amp;$A129,'All_GuestsList '!$B:$M,2,FALSE)," ")</f>
        <v xml:space="preserve"> </v>
      </c>
      <c r="E129" s="79" t="str">
        <f>IFERROR(VLOOKUP("RSVP"&amp;"-"&amp;$A129,'All_GuestsList '!$B:$M,3,FALSE)," ")</f>
        <v xml:space="preserve"> </v>
      </c>
      <c r="F129" s="79" t="str">
        <f>IFERROR(VLOOKUP("RSVP"&amp;"-"&amp;$A129,'All_GuestsList '!$B:$M,8,FALSE)," ")</f>
        <v xml:space="preserve"> </v>
      </c>
      <c r="G129" s="79" t="str">
        <f>IFERROR(VLOOKUP("RSVP"&amp;"-"&amp;$A129,'All_GuestsList '!$B:$M,11,FALSE)," ")</f>
        <v xml:space="preserve"> </v>
      </c>
      <c r="H129" s="79" t="str">
        <f>IFERROR(VLOOKUP("RSVP"&amp;"-"&amp;$A129,'All_GuestsList '!$B:$M,12,FALSE)," ")</f>
        <v xml:space="preserve"> </v>
      </c>
    </row>
    <row r="130" spans="1:8" x14ac:dyDescent="0.25">
      <c r="A130" s="85">
        <v>129</v>
      </c>
      <c r="B130" s="85" t="str">
        <f>C130&amp;"-"&amp;COUNTIF($C$2:C130,C130)</f>
        <v>-0</v>
      </c>
      <c r="C130" s="84"/>
      <c r="D130" s="79" t="str">
        <f>IFERROR(VLOOKUP("RSVP"&amp;"-"&amp;$A130,'All_GuestsList '!$B:$M,2,FALSE)," ")</f>
        <v xml:space="preserve"> </v>
      </c>
      <c r="E130" s="79" t="str">
        <f>IFERROR(VLOOKUP("RSVP"&amp;"-"&amp;$A130,'All_GuestsList '!$B:$M,3,FALSE)," ")</f>
        <v xml:space="preserve"> </v>
      </c>
      <c r="F130" s="79" t="str">
        <f>IFERROR(VLOOKUP("RSVP"&amp;"-"&amp;$A130,'All_GuestsList '!$B:$M,8,FALSE)," ")</f>
        <v xml:space="preserve"> </v>
      </c>
      <c r="G130" s="79" t="str">
        <f>IFERROR(VLOOKUP("RSVP"&amp;"-"&amp;$A130,'All_GuestsList '!$B:$M,11,FALSE)," ")</f>
        <v xml:space="preserve"> </v>
      </c>
      <c r="H130" s="79" t="str">
        <f>IFERROR(VLOOKUP("RSVP"&amp;"-"&amp;$A130,'All_GuestsList '!$B:$M,12,FALSE)," ")</f>
        <v xml:space="preserve"> </v>
      </c>
    </row>
    <row r="131" spans="1:8" x14ac:dyDescent="0.25">
      <c r="A131" s="85">
        <v>130</v>
      </c>
      <c r="B131" s="85" t="str">
        <f>C131&amp;"-"&amp;COUNTIF($C$2:C131,C131)</f>
        <v>-0</v>
      </c>
      <c r="C131" s="84"/>
      <c r="D131" s="79" t="str">
        <f>IFERROR(VLOOKUP("RSVP"&amp;"-"&amp;$A131,'All_GuestsList '!$B:$M,2,FALSE)," ")</f>
        <v xml:space="preserve"> </v>
      </c>
      <c r="E131" s="79" t="str">
        <f>IFERROR(VLOOKUP("RSVP"&amp;"-"&amp;$A131,'All_GuestsList '!$B:$M,3,FALSE)," ")</f>
        <v xml:space="preserve"> </v>
      </c>
      <c r="F131" s="79" t="str">
        <f>IFERROR(VLOOKUP("RSVP"&amp;"-"&amp;$A131,'All_GuestsList '!$B:$M,8,FALSE)," ")</f>
        <v xml:space="preserve"> </v>
      </c>
      <c r="G131" s="79" t="str">
        <f>IFERROR(VLOOKUP("RSVP"&amp;"-"&amp;$A131,'All_GuestsList '!$B:$M,11,FALSE)," ")</f>
        <v xml:space="preserve"> </v>
      </c>
      <c r="H131" s="79" t="str">
        <f>IFERROR(VLOOKUP("RSVP"&amp;"-"&amp;$A131,'All_GuestsList '!$B:$M,12,FALSE)," ")</f>
        <v xml:space="preserve"> </v>
      </c>
    </row>
    <row r="132" spans="1:8" x14ac:dyDescent="0.25">
      <c r="A132" s="85">
        <v>131</v>
      </c>
      <c r="B132" s="85" t="str">
        <f>C132&amp;"-"&amp;COUNTIF($C$2:C132,C132)</f>
        <v>-0</v>
      </c>
      <c r="C132" s="84"/>
      <c r="D132" s="79" t="str">
        <f>IFERROR(VLOOKUP("RSVP"&amp;"-"&amp;$A132,'All_GuestsList '!$B:$M,2,FALSE)," ")</f>
        <v xml:space="preserve"> </v>
      </c>
      <c r="E132" s="79" t="str">
        <f>IFERROR(VLOOKUP("RSVP"&amp;"-"&amp;$A132,'All_GuestsList '!$B:$M,3,FALSE)," ")</f>
        <v xml:space="preserve"> </v>
      </c>
      <c r="F132" s="79" t="str">
        <f>IFERROR(VLOOKUP("RSVP"&amp;"-"&amp;$A132,'All_GuestsList '!$B:$M,8,FALSE)," ")</f>
        <v xml:space="preserve"> </v>
      </c>
      <c r="G132" s="79" t="str">
        <f>IFERROR(VLOOKUP("RSVP"&amp;"-"&amp;$A132,'All_GuestsList '!$B:$M,11,FALSE)," ")</f>
        <v xml:space="preserve"> </v>
      </c>
      <c r="H132" s="79" t="str">
        <f>IFERROR(VLOOKUP("RSVP"&amp;"-"&amp;$A132,'All_GuestsList '!$B:$M,12,FALSE)," ")</f>
        <v xml:space="preserve"> </v>
      </c>
    </row>
    <row r="133" spans="1:8" x14ac:dyDescent="0.25">
      <c r="A133" s="85">
        <v>132</v>
      </c>
      <c r="B133" s="85" t="str">
        <f>C133&amp;"-"&amp;COUNTIF($C$2:C133,C133)</f>
        <v>-0</v>
      </c>
      <c r="C133" s="84"/>
      <c r="D133" s="79" t="str">
        <f>IFERROR(VLOOKUP("RSVP"&amp;"-"&amp;$A133,'All_GuestsList '!$B:$M,2,FALSE)," ")</f>
        <v xml:space="preserve"> </v>
      </c>
      <c r="E133" s="79" t="str">
        <f>IFERROR(VLOOKUP("RSVP"&amp;"-"&amp;$A133,'All_GuestsList '!$B:$M,3,FALSE)," ")</f>
        <v xml:space="preserve"> </v>
      </c>
      <c r="F133" s="79" t="str">
        <f>IFERROR(VLOOKUP("RSVP"&amp;"-"&amp;$A133,'All_GuestsList '!$B:$M,8,FALSE)," ")</f>
        <v xml:space="preserve"> </v>
      </c>
      <c r="G133" s="79" t="str">
        <f>IFERROR(VLOOKUP("RSVP"&amp;"-"&amp;$A133,'All_GuestsList '!$B:$M,11,FALSE)," ")</f>
        <v xml:space="preserve"> </v>
      </c>
      <c r="H133" s="79" t="str">
        <f>IFERROR(VLOOKUP("RSVP"&amp;"-"&amp;$A133,'All_GuestsList '!$B:$M,12,FALSE)," ")</f>
        <v xml:space="preserve"> </v>
      </c>
    </row>
    <row r="134" spans="1:8" x14ac:dyDescent="0.25">
      <c r="A134" s="85">
        <v>133</v>
      </c>
      <c r="B134" s="85" t="str">
        <f>C134&amp;"-"&amp;COUNTIF($C$2:C134,C134)</f>
        <v>-0</v>
      </c>
      <c r="C134" s="84"/>
      <c r="D134" s="79" t="str">
        <f>IFERROR(VLOOKUP("RSVP"&amp;"-"&amp;$A134,'All_GuestsList '!$B:$M,2,FALSE)," ")</f>
        <v xml:space="preserve"> </v>
      </c>
      <c r="E134" s="79" t="str">
        <f>IFERROR(VLOOKUP("RSVP"&amp;"-"&amp;$A134,'All_GuestsList '!$B:$M,3,FALSE)," ")</f>
        <v xml:space="preserve"> </v>
      </c>
      <c r="F134" s="79" t="str">
        <f>IFERROR(VLOOKUP("RSVP"&amp;"-"&amp;$A134,'All_GuestsList '!$B:$M,8,FALSE)," ")</f>
        <v xml:space="preserve"> </v>
      </c>
      <c r="G134" s="79" t="str">
        <f>IFERROR(VLOOKUP("RSVP"&amp;"-"&amp;$A134,'All_GuestsList '!$B:$M,11,FALSE)," ")</f>
        <v xml:space="preserve"> </v>
      </c>
      <c r="H134" s="79" t="str">
        <f>IFERROR(VLOOKUP("RSVP"&amp;"-"&amp;$A134,'All_GuestsList '!$B:$M,12,FALSE)," ")</f>
        <v xml:space="preserve"> </v>
      </c>
    </row>
    <row r="135" spans="1:8" x14ac:dyDescent="0.25">
      <c r="A135" s="85">
        <v>134</v>
      </c>
      <c r="B135" s="85" t="str">
        <f>C135&amp;"-"&amp;COUNTIF($C$2:C135,C135)</f>
        <v>-0</v>
      </c>
      <c r="C135" s="84"/>
      <c r="D135" s="79" t="str">
        <f>IFERROR(VLOOKUP("RSVP"&amp;"-"&amp;$A135,'All_GuestsList '!$B:$M,2,FALSE)," ")</f>
        <v xml:space="preserve"> </v>
      </c>
      <c r="E135" s="79" t="str">
        <f>IFERROR(VLOOKUP("RSVP"&amp;"-"&amp;$A135,'All_GuestsList '!$B:$M,3,FALSE)," ")</f>
        <v xml:space="preserve"> </v>
      </c>
      <c r="F135" s="79" t="str">
        <f>IFERROR(VLOOKUP("RSVP"&amp;"-"&amp;$A135,'All_GuestsList '!$B:$M,8,FALSE)," ")</f>
        <v xml:space="preserve"> </v>
      </c>
      <c r="G135" s="79" t="str">
        <f>IFERROR(VLOOKUP("RSVP"&amp;"-"&amp;$A135,'All_GuestsList '!$B:$M,11,FALSE)," ")</f>
        <v xml:space="preserve"> </v>
      </c>
      <c r="H135" s="79" t="str">
        <f>IFERROR(VLOOKUP("RSVP"&amp;"-"&amp;$A135,'All_GuestsList '!$B:$M,12,FALSE)," ")</f>
        <v xml:space="preserve"> </v>
      </c>
    </row>
    <row r="136" spans="1:8" x14ac:dyDescent="0.25">
      <c r="A136" s="85">
        <v>135</v>
      </c>
      <c r="B136" s="85" t="str">
        <f>C136&amp;"-"&amp;COUNTIF($C$2:C136,C136)</f>
        <v>-0</v>
      </c>
      <c r="C136" s="84"/>
      <c r="D136" s="79" t="str">
        <f>IFERROR(VLOOKUP("RSVP"&amp;"-"&amp;$A136,'All_GuestsList '!$B:$M,2,FALSE)," ")</f>
        <v xml:space="preserve"> </v>
      </c>
      <c r="E136" s="79" t="str">
        <f>IFERROR(VLOOKUP("RSVP"&amp;"-"&amp;$A136,'All_GuestsList '!$B:$M,3,FALSE)," ")</f>
        <v xml:space="preserve"> </v>
      </c>
      <c r="F136" s="79" t="str">
        <f>IFERROR(VLOOKUP("RSVP"&amp;"-"&amp;$A136,'All_GuestsList '!$B:$M,8,FALSE)," ")</f>
        <v xml:space="preserve"> </v>
      </c>
      <c r="G136" s="79" t="str">
        <f>IFERROR(VLOOKUP("RSVP"&amp;"-"&amp;$A136,'All_GuestsList '!$B:$M,11,FALSE)," ")</f>
        <v xml:space="preserve"> </v>
      </c>
      <c r="H136" s="79" t="str">
        <f>IFERROR(VLOOKUP("RSVP"&amp;"-"&amp;$A136,'All_GuestsList '!$B:$M,12,FALSE)," ")</f>
        <v xml:space="preserve"> </v>
      </c>
    </row>
    <row r="137" spans="1:8" x14ac:dyDescent="0.25">
      <c r="A137" s="85">
        <v>136</v>
      </c>
      <c r="B137" s="85" t="str">
        <f>C137&amp;"-"&amp;COUNTIF($C$2:C137,C137)</f>
        <v>-0</v>
      </c>
      <c r="C137" s="84"/>
      <c r="D137" s="79" t="str">
        <f>IFERROR(VLOOKUP("RSVP"&amp;"-"&amp;$A137,'All_GuestsList '!$B:$M,2,FALSE)," ")</f>
        <v xml:space="preserve"> </v>
      </c>
      <c r="E137" s="79" t="str">
        <f>IFERROR(VLOOKUP("RSVP"&amp;"-"&amp;$A137,'All_GuestsList '!$B:$M,3,FALSE)," ")</f>
        <v xml:space="preserve"> </v>
      </c>
      <c r="F137" s="79" t="str">
        <f>IFERROR(VLOOKUP("RSVP"&amp;"-"&amp;$A137,'All_GuestsList '!$B:$M,8,FALSE)," ")</f>
        <v xml:space="preserve"> </v>
      </c>
      <c r="G137" s="79" t="str">
        <f>IFERROR(VLOOKUP("RSVP"&amp;"-"&amp;$A137,'All_GuestsList '!$B:$M,11,FALSE)," ")</f>
        <v xml:space="preserve"> </v>
      </c>
      <c r="H137" s="79" t="str">
        <f>IFERROR(VLOOKUP("RSVP"&amp;"-"&amp;$A137,'All_GuestsList '!$B:$M,12,FALSE)," ")</f>
        <v xml:space="preserve"> </v>
      </c>
    </row>
    <row r="138" spans="1:8" x14ac:dyDescent="0.25">
      <c r="A138" s="85">
        <v>137</v>
      </c>
      <c r="B138" s="85" t="str">
        <f>C138&amp;"-"&amp;COUNTIF($C$2:C138,C138)</f>
        <v>-0</v>
      </c>
      <c r="C138" s="84"/>
      <c r="D138" s="79" t="str">
        <f>IFERROR(VLOOKUP("RSVP"&amp;"-"&amp;$A138,'All_GuestsList '!$B:$M,2,FALSE)," ")</f>
        <v xml:space="preserve"> </v>
      </c>
      <c r="E138" s="79" t="str">
        <f>IFERROR(VLOOKUP("RSVP"&amp;"-"&amp;$A138,'All_GuestsList '!$B:$M,3,FALSE)," ")</f>
        <v xml:space="preserve"> </v>
      </c>
      <c r="F138" s="79" t="str">
        <f>IFERROR(VLOOKUP("RSVP"&amp;"-"&amp;$A138,'All_GuestsList '!$B:$M,8,FALSE)," ")</f>
        <v xml:space="preserve"> </v>
      </c>
      <c r="G138" s="79" t="str">
        <f>IFERROR(VLOOKUP("RSVP"&amp;"-"&amp;$A138,'All_GuestsList '!$B:$M,11,FALSE)," ")</f>
        <v xml:space="preserve"> </v>
      </c>
      <c r="H138" s="79" t="str">
        <f>IFERROR(VLOOKUP("RSVP"&amp;"-"&amp;$A138,'All_GuestsList '!$B:$M,12,FALSE)," ")</f>
        <v xml:space="preserve"> </v>
      </c>
    </row>
    <row r="139" spans="1:8" x14ac:dyDescent="0.25">
      <c r="A139" s="85">
        <v>138</v>
      </c>
      <c r="B139" s="85" t="str">
        <f>C139&amp;"-"&amp;COUNTIF($C$2:C139,C139)</f>
        <v>-0</v>
      </c>
      <c r="C139" s="84"/>
      <c r="D139" s="79" t="str">
        <f>IFERROR(VLOOKUP("RSVP"&amp;"-"&amp;$A139,'All_GuestsList '!$B:$M,2,FALSE)," ")</f>
        <v xml:space="preserve"> </v>
      </c>
      <c r="E139" s="79" t="str">
        <f>IFERROR(VLOOKUP("RSVP"&amp;"-"&amp;$A139,'All_GuestsList '!$B:$M,3,FALSE)," ")</f>
        <v xml:space="preserve"> </v>
      </c>
      <c r="F139" s="79" t="str">
        <f>IFERROR(VLOOKUP("RSVP"&amp;"-"&amp;$A139,'All_GuestsList '!$B:$M,8,FALSE)," ")</f>
        <v xml:space="preserve"> </v>
      </c>
      <c r="G139" s="79" t="str">
        <f>IFERROR(VLOOKUP("RSVP"&amp;"-"&amp;$A139,'All_GuestsList '!$B:$M,11,FALSE)," ")</f>
        <v xml:space="preserve"> </v>
      </c>
      <c r="H139" s="79" t="str">
        <f>IFERROR(VLOOKUP("RSVP"&amp;"-"&amp;$A139,'All_GuestsList '!$B:$M,12,FALSE)," ")</f>
        <v xml:space="preserve"> </v>
      </c>
    </row>
    <row r="140" spans="1:8" x14ac:dyDescent="0.25">
      <c r="A140" s="85">
        <v>139</v>
      </c>
      <c r="B140" s="85" t="str">
        <f>C140&amp;"-"&amp;COUNTIF($C$2:C140,C140)</f>
        <v>-0</v>
      </c>
      <c r="C140" s="84"/>
      <c r="D140" s="79" t="str">
        <f>IFERROR(VLOOKUP("RSVP"&amp;"-"&amp;$A140,'All_GuestsList '!$B:$M,2,FALSE)," ")</f>
        <v xml:space="preserve"> </v>
      </c>
      <c r="E140" s="79" t="str">
        <f>IFERROR(VLOOKUP("RSVP"&amp;"-"&amp;$A140,'All_GuestsList '!$B:$M,3,FALSE)," ")</f>
        <v xml:space="preserve"> </v>
      </c>
      <c r="F140" s="79" t="str">
        <f>IFERROR(VLOOKUP("RSVP"&amp;"-"&amp;$A140,'All_GuestsList '!$B:$M,8,FALSE)," ")</f>
        <v xml:space="preserve"> </v>
      </c>
      <c r="G140" s="79" t="str">
        <f>IFERROR(VLOOKUP("RSVP"&amp;"-"&amp;$A140,'All_GuestsList '!$B:$M,11,FALSE)," ")</f>
        <v xml:space="preserve"> </v>
      </c>
      <c r="H140" s="79" t="str">
        <f>IFERROR(VLOOKUP("RSVP"&amp;"-"&amp;$A140,'All_GuestsList '!$B:$M,12,FALSE)," ")</f>
        <v xml:space="preserve"> </v>
      </c>
    </row>
    <row r="141" spans="1:8" x14ac:dyDescent="0.25">
      <c r="A141" s="85">
        <v>140</v>
      </c>
      <c r="B141" s="85" t="str">
        <f>C141&amp;"-"&amp;COUNTIF($C$2:C141,C141)</f>
        <v>-0</v>
      </c>
      <c r="C141" s="84"/>
      <c r="D141" s="79" t="str">
        <f>IFERROR(VLOOKUP("RSVP"&amp;"-"&amp;$A141,'All_GuestsList '!$B:$M,2,FALSE)," ")</f>
        <v xml:space="preserve"> </v>
      </c>
      <c r="E141" s="79" t="str">
        <f>IFERROR(VLOOKUP("RSVP"&amp;"-"&amp;$A141,'All_GuestsList '!$B:$M,3,FALSE)," ")</f>
        <v xml:space="preserve"> </v>
      </c>
      <c r="F141" s="79" t="str">
        <f>IFERROR(VLOOKUP("RSVP"&amp;"-"&amp;$A141,'All_GuestsList '!$B:$M,8,FALSE)," ")</f>
        <v xml:space="preserve"> </v>
      </c>
      <c r="G141" s="79" t="str">
        <f>IFERROR(VLOOKUP("RSVP"&amp;"-"&amp;$A141,'All_GuestsList '!$B:$M,11,FALSE)," ")</f>
        <v xml:space="preserve"> </v>
      </c>
      <c r="H141" s="79" t="str">
        <f>IFERROR(VLOOKUP("RSVP"&amp;"-"&amp;$A141,'All_GuestsList '!$B:$M,12,FALSE)," ")</f>
        <v xml:space="preserve"> </v>
      </c>
    </row>
    <row r="142" spans="1:8" x14ac:dyDescent="0.25">
      <c r="A142" s="85">
        <v>141</v>
      </c>
      <c r="B142" s="85" t="str">
        <f>C142&amp;"-"&amp;COUNTIF($C$2:C142,C142)</f>
        <v>-0</v>
      </c>
      <c r="C142" s="84"/>
      <c r="D142" s="79" t="str">
        <f>IFERROR(VLOOKUP("RSVP"&amp;"-"&amp;$A142,'All_GuestsList '!$B:$M,2,FALSE)," ")</f>
        <v xml:space="preserve"> </v>
      </c>
      <c r="E142" s="79" t="str">
        <f>IFERROR(VLOOKUP("RSVP"&amp;"-"&amp;$A142,'All_GuestsList '!$B:$M,3,FALSE)," ")</f>
        <v xml:space="preserve"> </v>
      </c>
      <c r="F142" s="79" t="str">
        <f>IFERROR(VLOOKUP("RSVP"&amp;"-"&amp;$A142,'All_GuestsList '!$B:$M,8,FALSE)," ")</f>
        <v xml:space="preserve"> </v>
      </c>
      <c r="G142" s="79" t="str">
        <f>IFERROR(VLOOKUP("RSVP"&amp;"-"&amp;$A142,'All_GuestsList '!$B:$M,11,FALSE)," ")</f>
        <v xml:space="preserve"> </v>
      </c>
      <c r="H142" s="79" t="str">
        <f>IFERROR(VLOOKUP("RSVP"&amp;"-"&amp;$A142,'All_GuestsList '!$B:$M,12,FALSE)," ")</f>
        <v xml:space="preserve"> </v>
      </c>
    </row>
    <row r="143" spans="1:8" x14ac:dyDescent="0.25">
      <c r="A143" s="85">
        <v>142</v>
      </c>
      <c r="B143" s="85" t="str">
        <f>C143&amp;"-"&amp;COUNTIF($C$2:C143,C143)</f>
        <v>-0</v>
      </c>
      <c r="C143" s="84"/>
      <c r="D143" s="79" t="str">
        <f>IFERROR(VLOOKUP("RSVP"&amp;"-"&amp;$A143,'All_GuestsList '!$B:$M,2,FALSE)," ")</f>
        <v xml:space="preserve"> </v>
      </c>
      <c r="E143" s="79" t="str">
        <f>IFERROR(VLOOKUP("RSVP"&amp;"-"&amp;$A143,'All_GuestsList '!$B:$M,3,FALSE)," ")</f>
        <v xml:space="preserve"> </v>
      </c>
      <c r="F143" s="79" t="str">
        <f>IFERROR(VLOOKUP("RSVP"&amp;"-"&amp;$A143,'All_GuestsList '!$B:$M,8,FALSE)," ")</f>
        <v xml:space="preserve"> </v>
      </c>
      <c r="G143" s="79" t="str">
        <f>IFERROR(VLOOKUP("RSVP"&amp;"-"&amp;$A143,'All_GuestsList '!$B:$M,11,FALSE)," ")</f>
        <v xml:space="preserve"> </v>
      </c>
      <c r="H143" s="79" t="str">
        <f>IFERROR(VLOOKUP("RSVP"&amp;"-"&amp;$A143,'All_GuestsList '!$B:$M,12,FALSE)," ")</f>
        <v xml:space="preserve"> </v>
      </c>
    </row>
    <row r="144" spans="1:8" x14ac:dyDescent="0.25">
      <c r="A144" s="85">
        <v>143</v>
      </c>
      <c r="B144" s="85" t="str">
        <f>C144&amp;"-"&amp;COUNTIF($C$2:C144,C144)</f>
        <v>-0</v>
      </c>
      <c r="C144" s="84"/>
      <c r="D144" s="79" t="str">
        <f>IFERROR(VLOOKUP("RSVP"&amp;"-"&amp;$A144,'All_GuestsList '!$B:$M,2,FALSE)," ")</f>
        <v xml:space="preserve"> </v>
      </c>
      <c r="E144" s="79" t="str">
        <f>IFERROR(VLOOKUP("RSVP"&amp;"-"&amp;$A144,'All_GuestsList '!$B:$M,3,FALSE)," ")</f>
        <v xml:space="preserve"> </v>
      </c>
      <c r="F144" s="79" t="str">
        <f>IFERROR(VLOOKUP("RSVP"&amp;"-"&amp;$A144,'All_GuestsList '!$B:$M,8,FALSE)," ")</f>
        <v xml:space="preserve"> </v>
      </c>
      <c r="G144" s="79" t="str">
        <f>IFERROR(VLOOKUP("RSVP"&amp;"-"&amp;$A144,'All_GuestsList '!$B:$M,11,FALSE)," ")</f>
        <v xml:space="preserve"> </v>
      </c>
      <c r="H144" s="79" t="str">
        <f>IFERROR(VLOOKUP("RSVP"&amp;"-"&amp;$A144,'All_GuestsList '!$B:$M,12,FALSE)," ")</f>
        <v xml:space="preserve"> </v>
      </c>
    </row>
    <row r="145" spans="1:8" x14ac:dyDescent="0.25">
      <c r="A145" s="85">
        <v>144</v>
      </c>
      <c r="B145" s="85" t="str">
        <f>C145&amp;"-"&amp;COUNTIF($C$2:C145,C145)</f>
        <v>-0</v>
      </c>
      <c r="C145" s="84"/>
      <c r="D145" s="79" t="str">
        <f>IFERROR(VLOOKUP("RSVP"&amp;"-"&amp;$A145,'All_GuestsList '!$B:$M,2,FALSE)," ")</f>
        <v xml:space="preserve"> </v>
      </c>
      <c r="E145" s="79" t="str">
        <f>IFERROR(VLOOKUP("RSVP"&amp;"-"&amp;$A145,'All_GuestsList '!$B:$M,3,FALSE)," ")</f>
        <v xml:space="preserve"> </v>
      </c>
      <c r="F145" s="79" t="str">
        <f>IFERROR(VLOOKUP("RSVP"&amp;"-"&amp;$A145,'All_GuestsList '!$B:$M,8,FALSE)," ")</f>
        <v xml:space="preserve"> </v>
      </c>
      <c r="G145" s="79" t="str">
        <f>IFERROR(VLOOKUP("RSVP"&amp;"-"&amp;$A145,'All_GuestsList '!$B:$M,11,FALSE)," ")</f>
        <v xml:space="preserve"> </v>
      </c>
      <c r="H145" s="79" t="str">
        <f>IFERROR(VLOOKUP("RSVP"&amp;"-"&amp;$A145,'All_GuestsList '!$B:$M,12,FALSE)," ")</f>
        <v xml:space="preserve"> </v>
      </c>
    </row>
    <row r="146" spans="1:8" x14ac:dyDescent="0.25">
      <c r="A146" s="85">
        <v>145</v>
      </c>
      <c r="B146" s="85" t="str">
        <f>C146&amp;"-"&amp;COUNTIF($C$2:C146,C146)</f>
        <v>-0</v>
      </c>
      <c r="C146" s="84"/>
      <c r="D146" s="79" t="str">
        <f>IFERROR(VLOOKUP("RSVP"&amp;"-"&amp;$A146,'All_GuestsList '!$B:$M,2,FALSE)," ")</f>
        <v xml:space="preserve"> </v>
      </c>
      <c r="E146" s="79" t="str">
        <f>IFERROR(VLOOKUP("RSVP"&amp;"-"&amp;$A146,'All_GuestsList '!$B:$M,3,FALSE)," ")</f>
        <v xml:space="preserve"> </v>
      </c>
      <c r="F146" s="79" t="str">
        <f>IFERROR(VLOOKUP("RSVP"&amp;"-"&amp;$A146,'All_GuestsList '!$B:$M,8,FALSE)," ")</f>
        <v xml:space="preserve"> </v>
      </c>
      <c r="G146" s="79" t="str">
        <f>IFERROR(VLOOKUP("RSVP"&amp;"-"&amp;$A146,'All_GuestsList '!$B:$M,11,FALSE)," ")</f>
        <v xml:space="preserve"> </v>
      </c>
      <c r="H146" s="79" t="str">
        <f>IFERROR(VLOOKUP("RSVP"&amp;"-"&amp;$A146,'All_GuestsList '!$B:$M,12,FALSE)," ")</f>
        <v xml:space="preserve"> </v>
      </c>
    </row>
    <row r="147" spans="1:8" x14ac:dyDescent="0.25">
      <c r="A147" s="85">
        <v>146</v>
      </c>
      <c r="B147" s="85" t="str">
        <f>C147&amp;"-"&amp;COUNTIF($C$2:C147,C147)</f>
        <v>-0</v>
      </c>
      <c r="C147" s="84"/>
      <c r="D147" s="79" t="str">
        <f>IFERROR(VLOOKUP("RSVP"&amp;"-"&amp;$A147,'All_GuestsList '!$B:$M,2,FALSE)," ")</f>
        <v xml:space="preserve"> </v>
      </c>
      <c r="E147" s="79" t="str">
        <f>IFERROR(VLOOKUP("RSVP"&amp;"-"&amp;$A147,'All_GuestsList '!$B:$M,3,FALSE)," ")</f>
        <v xml:space="preserve"> </v>
      </c>
      <c r="F147" s="79" t="str">
        <f>IFERROR(VLOOKUP("RSVP"&amp;"-"&amp;$A147,'All_GuestsList '!$B:$M,8,FALSE)," ")</f>
        <v xml:space="preserve"> </v>
      </c>
      <c r="G147" s="79" t="str">
        <f>IFERROR(VLOOKUP("RSVP"&amp;"-"&amp;$A147,'All_GuestsList '!$B:$M,11,FALSE)," ")</f>
        <v xml:space="preserve"> </v>
      </c>
      <c r="H147" s="79" t="str">
        <f>IFERROR(VLOOKUP("RSVP"&amp;"-"&amp;$A147,'All_GuestsList '!$B:$M,12,FALSE)," ")</f>
        <v xml:space="preserve"> </v>
      </c>
    </row>
    <row r="148" spans="1:8" x14ac:dyDescent="0.25">
      <c r="A148" s="85">
        <v>147</v>
      </c>
      <c r="B148" s="85" t="str">
        <f>C148&amp;"-"&amp;COUNTIF($C$2:C148,C148)</f>
        <v>-0</v>
      </c>
      <c r="C148" s="84"/>
      <c r="D148" s="79" t="str">
        <f>IFERROR(VLOOKUP("RSVP"&amp;"-"&amp;$A148,'All_GuestsList '!$B:$M,2,FALSE)," ")</f>
        <v xml:space="preserve"> </v>
      </c>
      <c r="E148" s="79" t="str">
        <f>IFERROR(VLOOKUP("RSVP"&amp;"-"&amp;$A148,'All_GuestsList '!$B:$M,3,FALSE)," ")</f>
        <v xml:space="preserve"> </v>
      </c>
      <c r="F148" s="79" t="str">
        <f>IFERROR(VLOOKUP("RSVP"&amp;"-"&amp;$A148,'All_GuestsList '!$B:$M,8,FALSE)," ")</f>
        <v xml:space="preserve"> </v>
      </c>
      <c r="G148" s="79" t="str">
        <f>IFERROR(VLOOKUP("RSVP"&amp;"-"&amp;$A148,'All_GuestsList '!$B:$M,11,FALSE)," ")</f>
        <v xml:space="preserve"> </v>
      </c>
      <c r="H148" s="79" t="str">
        <f>IFERROR(VLOOKUP("RSVP"&amp;"-"&amp;$A148,'All_GuestsList '!$B:$M,12,FALSE)," ")</f>
        <v xml:space="preserve"> </v>
      </c>
    </row>
    <row r="149" spans="1:8" x14ac:dyDescent="0.25">
      <c r="A149" s="85">
        <v>148</v>
      </c>
      <c r="B149" s="85" t="str">
        <f>C149&amp;"-"&amp;COUNTIF($C$2:C149,C149)</f>
        <v>-0</v>
      </c>
      <c r="C149" s="84"/>
      <c r="D149" s="79" t="str">
        <f>IFERROR(VLOOKUP("RSVP"&amp;"-"&amp;$A149,'All_GuestsList '!$B:$M,2,FALSE)," ")</f>
        <v xml:space="preserve"> </v>
      </c>
      <c r="E149" s="79" t="str">
        <f>IFERROR(VLOOKUP("RSVP"&amp;"-"&amp;$A149,'All_GuestsList '!$B:$M,3,FALSE)," ")</f>
        <v xml:space="preserve"> </v>
      </c>
      <c r="F149" s="79" t="str">
        <f>IFERROR(VLOOKUP("RSVP"&amp;"-"&amp;$A149,'All_GuestsList '!$B:$M,8,FALSE)," ")</f>
        <v xml:space="preserve"> </v>
      </c>
      <c r="G149" s="79" t="str">
        <f>IFERROR(VLOOKUP("RSVP"&amp;"-"&amp;$A149,'All_GuestsList '!$B:$M,11,FALSE)," ")</f>
        <v xml:space="preserve"> </v>
      </c>
      <c r="H149" s="79" t="str">
        <f>IFERROR(VLOOKUP("RSVP"&amp;"-"&amp;$A149,'All_GuestsList '!$B:$M,12,FALSE)," ")</f>
        <v xml:space="preserve"> </v>
      </c>
    </row>
    <row r="150" spans="1:8" x14ac:dyDescent="0.25">
      <c r="A150" s="85">
        <v>149</v>
      </c>
      <c r="B150" s="85" t="str">
        <f>C150&amp;"-"&amp;COUNTIF($C$2:C150,C150)</f>
        <v>-0</v>
      </c>
      <c r="C150" s="84"/>
      <c r="D150" s="79" t="str">
        <f>IFERROR(VLOOKUP("RSVP"&amp;"-"&amp;$A150,'All_GuestsList '!$B:$M,2,FALSE)," ")</f>
        <v xml:space="preserve"> </v>
      </c>
      <c r="E150" s="79" t="str">
        <f>IFERROR(VLOOKUP("RSVP"&amp;"-"&amp;$A150,'All_GuestsList '!$B:$M,3,FALSE)," ")</f>
        <v xml:space="preserve"> </v>
      </c>
      <c r="F150" s="79" t="str">
        <f>IFERROR(VLOOKUP("RSVP"&amp;"-"&amp;$A150,'All_GuestsList '!$B:$M,8,FALSE)," ")</f>
        <v xml:space="preserve"> </v>
      </c>
      <c r="G150" s="79" t="str">
        <f>IFERROR(VLOOKUP("RSVP"&amp;"-"&amp;$A150,'All_GuestsList '!$B:$M,11,FALSE)," ")</f>
        <v xml:space="preserve"> </v>
      </c>
      <c r="H150" s="79" t="str">
        <f>IFERROR(VLOOKUP("RSVP"&amp;"-"&amp;$A150,'All_GuestsList '!$B:$M,12,FALSE)," ")</f>
        <v xml:space="preserve"> </v>
      </c>
    </row>
    <row r="151" spans="1:8" x14ac:dyDescent="0.25">
      <c r="A151" s="85">
        <v>150</v>
      </c>
      <c r="B151" s="85" t="str">
        <f>C151&amp;"-"&amp;COUNTIF($C$2:C151,C151)</f>
        <v>-0</v>
      </c>
      <c r="C151" s="84"/>
      <c r="D151" s="79" t="str">
        <f>IFERROR(VLOOKUP("RSVP"&amp;"-"&amp;$A151,'All_GuestsList '!$B:$M,2,FALSE)," ")</f>
        <v xml:space="preserve"> </v>
      </c>
      <c r="E151" s="79" t="str">
        <f>IFERROR(VLOOKUP("RSVP"&amp;"-"&amp;$A151,'All_GuestsList '!$B:$M,3,FALSE)," ")</f>
        <v xml:space="preserve"> </v>
      </c>
      <c r="F151" s="79" t="str">
        <f>IFERROR(VLOOKUP("RSVP"&amp;"-"&amp;$A151,'All_GuestsList '!$B:$M,8,FALSE)," ")</f>
        <v xml:space="preserve"> </v>
      </c>
      <c r="G151" s="79" t="str">
        <f>IFERROR(VLOOKUP("RSVP"&amp;"-"&amp;$A151,'All_GuestsList '!$B:$M,11,FALSE)," ")</f>
        <v xml:space="preserve"> </v>
      </c>
      <c r="H151" s="79" t="str">
        <f>IFERROR(VLOOKUP("RSVP"&amp;"-"&amp;$A151,'All_GuestsList '!$B:$M,12,FALSE)," ")</f>
        <v xml:space="preserve"> </v>
      </c>
    </row>
    <row r="152" spans="1:8" x14ac:dyDescent="0.25">
      <c r="A152" s="85">
        <v>151</v>
      </c>
      <c r="B152" s="85" t="str">
        <f>C152&amp;"-"&amp;COUNTIF($C$2:C152,C152)</f>
        <v>-0</v>
      </c>
      <c r="C152" s="84"/>
      <c r="D152" s="79" t="str">
        <f>IFERROR(VLOOKUP("RSVP"&amp;"-"&amp;$A152,'All_GuestsList '!$B:$M,2,FALSE)," ")</f>
        <v xml:space="preserve"> </v>
      </c>
      <c r="E152" s="79" t="str">
        <f>IFERROR(VLOOKUP("RSVP"&amp;"-"&amp;$A152,'All_GuestsList '!$B:$M,3,FALSE)," ")</f>
        <v xml:space="preserve"> </v>
      </c>
      <c r="F152" s="79" t="str">
        <f>IFERROR(VLOOKUP("RSVP"&amp;"-"&amp;$A152,'All_GuestsList '!$B:$M,8,FALSE)," ")</f>
        <v xml:space="preserve"> </v>
      </c>
      <c r="G152" s="79" t="str">
        <f>IFERROR(VLOOKUP("RSVP"&amp;"-"&amp;$A152,'All_GuestsList '!$B:$M,11,FALSE)," ")</f>
        <v xml:space="preserve"> </v>
      </c>
      <c r="H152" s="79" t="str">
        <f>IFERROR(VLOOKUP("RSVP"&amp;"-"&amp;$A152,'All_GuestsList '!$B:$M,12,FALSE)," ")</f>
        <v xml:space="preserve"> </v>
      </c>
    </row>
    <row r="153" spans="1:8" x14ac:dyDescent="0.25">
      <c r="A153" s="85">
        <v>152</v>
      </c>
      <c r="B153" s="85" t="str">
        <f>C153&amp;"-"&amp;COUNTIF($C$2:C153,C153)</f>
        <v>-0</v>
      </c>
      <c r="C153" s="84"/>
      <c r="D153" s="79" t="str">
        <f>IFERROR(VLOOKUP("RSVP"&amp;"-"&amp;$A153,'All_GuestsList '!$B:$M,2,FALSE)," ")</f>
        <v xml:space="preserve"> </v>
      </c>
      <c r="E153" s="79" t="str">
        <f>IFERROR(VLOOKUP("RSVP"&amp;"-"&amp;$A153,'All_GuestsList '!$B:$M,3,FALSE)," ")</f>
        <v xml:space="preserve"> </v>
      </c>
      <c r="F153" s="79" t="str">
        <f>IFERROR(VLOOKUP("RSVP"&amp;"-"&amp;$A153,'All_GuestsList '!$B:$M,8,FALSE)," ")</f>
        <v xml:space="preserve"> </v>
      </c>
      <c r="G153" s="79" t="str">
        <f>IFERROR(VLOOKUP("RSVP"&amp;"-"&amp;$A153,'All_GuestsList '!$B:$M,11,FALSE)," ")</f>
        <v xml:space="preserve"> </v>
      </c>
      <c r="H153" s="79" t="str">
        <f>IFERROR(VLOOKUP("RSVP"&amp;"-"&amp;$A153,'All_GuestsList '!$B:$M,12,FALSE)," ")</f>
        <v xml:space="preserve"> </v>
      </c>
    </row>
    <row r="154" spans="1:8" x14ac:dyDescent="0.25">
      <c r="A154" s="85">
        <v>153</v>
      </c>
      <c r="B154" s="85" t="str">
        <f>C154&amp;"-"&amp;COUNTIF($C$2:C154,C154)</f>
        <v>-0</v>
      </c>
      <c r="C154" s="84"/>
      <c r="D154" s="79" t="str">
        <f>IFERROR(VLOOKUP("RSVP"&amp;"-"&amp;$A154,'All_GuestsList '!$B:$M,2,FALSE)," ")</f>
        <v xml:space="preserve"> </v>
      </c>
      <c r="E154" s="79" t="str">
        <f>IFERROR(VLOOKUP("RSVP"&amp;"-"&amp;$A154,'All_GuestsList '!$B:$M,3,FALSE)," ")</f>
        <v xml:space="preserve"> </v>
      </c>
      <c r="F154" s="79" t="str">
        <f>IFERROR(VLOOKUP("RSVP"&amp;"-"&amp;$A154,'All_GuestsList '!$B:$M,8,FALSE)," ")</f>
        <v xml:space="preserve"> </v>
      </c>
      <c r="G154" s="79" t="str">
        <f>IFERROR(VLOOKUP("RSVP"&amp;"-"&amp;$A154,'All_GuestsList '!$B:$M,11,FALSE)," ")</f>
        <v xml:space="preserve"> </v>
      </c>
      <c r="H154" s="79" t="str">
        <f>IFERROR(VLOOKUP("RSVP"&amp;"-"&amp;$A154,'All_GuestsList '!$B:$M,12,FALSE)," ")</f>
        <v xml:space="preserve"> </v>
      </c>
    </row>
    <row r="155" spans="1:8" x14ac:dyDescent="0.25">
      <c r="A155" s="85">
        <v>154</v>
      </c>
      <c r="B155" s="85" t="str">
        <f>C155&amp;"-"&amp;COUNTIF($C$2:C155,C155)</f>
        <v>-0</v>
      </c>
      <c r="C155" s="84"/>
      <c r="D155" s="79" t="str">
        <f>IFERROR(VLOOKUP("RSVP"&amp;"-"&amp;$A155,'All_GuestsList '!$B:$M,2,FALSE)," ")</f>
        <v xml:space="preserve"> </v>
      </c>
      <c r="E155" s="79" t="str">
        <f>IFERROR(VLOOKUP("RSVP"&amp;"-"&amp;$A155,'All_GuestsList '!$B:$M,3,FALSE)," ")</f>
        <v xml:space="preserve"> </v>
      </c>
      <c r="F155" s="79" t="str">
        <f>IFERROR(VLOOKUP("RSVP"&amp;"-"&amp;$A155,'All_GuestsList '!$B:$M,8,FALSE)," ")</f>
        <v xml:space="preserve"> </v>
      </c>
      <c r="G155" s="79" t="str">
        <f>IFERROR(VLOOKUP("RSVP"&amp;"-"&amp;$A155,'All_GuestsList '!$B:$M,11,FALSE)," ")</f>
        <v xml:space="preserve"> </v>
      </c>
      <c r="H155" s="79" t="str">
        <f>IFERROR(VLOOKUP("RSVP"&amp;"-"&amp;$A155,'All_GuestsList '!$B:$M,12,FALSE)," ")</f>
        <v xml:space="preserve"> </v>
      </c>
    </row>
    <row r="156" spans="1:8" x14ac:dyDescent="0.25">
      <c r="A156" s="85">
        <v>155</v>
      </c>
      <c r="B156" s="85" t="str">
        <f>C156&amp;"-"&amp;COUNTIF($C$2:C156,C156)</f>
        <v>-0</v>
      </c>
      <c r="C156" s="84"/>
      <c r="D156" s="79" t="str">
        <f>IFERROR(VLOOKUP("RSVP"&amp;"-"&amp;$A156,'All_GuestsList '!$B:$M,2,FALSE)," ")</f>
        <v xml:space="preserve"> </v>
      </c>
      <c r="E156" s="79" t="str">
        <f>IFERROR(VLOOKUP("RSVP"&amp;"-"&amp;$A156,'All_GuestsList '!$B:$M,3,FALSE)," ")</f>
        <v xml:space="preserve"> </v>
      </c>
      <c r="F156" s="79" t="str">
        <f>IFERROR(VLOOKUP("RSVP"&amp;"-"&amp;$A156,'All_GuestsList '!$B:$M,8,FALSE)," ")</f>
        <v xml:space="preserve"> </v>
      </c>
      <c r="G156" s="79" t="str">
        <f>IFERROR(VLOOKUP("RSVP"&amp;"-"&amp;$A156,'All_GuestsList '!$B:$M,11,FALSE)," ")</f>
        <v xml:space="preserve"> </v>
      </c>
      <c r="H156" s="79" t="str">
        <f>IFERROR(VLOOKUP("RSVP"&amp;"-"&amp;$A156,'All_GuestsList '!$B:$M,12,FALSE)," ")</f>
        <v xml:space="preserve"> </v>
      </c>
    </row>
    <row r="157" spans="1:8" x14ac:dyDescent="0.25">
      <c r="A157" s="85">
        <v>156</v>
      </c>
      <c r="B157" s="85" t="str">
        <f>C157&amp;"-"&amp;COUNTIF($C$2:C157,C157)</f>
        <v>-0</v>
      </c>
      <c r="C157" s="84"/>
      <c r="D157" s="79" t="str">
        <f>IFERROR(VLOOKUP("RSVP"&amp;"-"&amp;$A157,'All_GuestsList '!$B:$M,2,FALSE)," ")</f>
        <v xml:space="preserve"> </v>
      </c>
      <c r="E157" s="79" t="str">
        <f>IFERROR(VLOOKUP("RSVP"&amp;"-"&amp;$A157,'All_GuestsList '!$B:$M,3,FALSE)," ")</f>
        <v xml:space="preserve"> </v>
      </c>
      <c r="F157" s="79" t="str">
        <f>IFERROR(VLOOKUP("RSVP"&amp;"-"&amp;$A157,'All_GuestsList '!$B:$M,8,FALSE)," ")</f>
        <v xml:space="preserve"> </v>
      </c>
      <c r="G157" s="79" t="str">
        <f>IFERROR(VLOOKUP("RSVP"&amp;"-"&amp;$A157,'All_GuestsList '!$B:$M,11,FALSE)," ")</f>
        <v xml:space="preserve"> </v>
      </c>
      <c r="H157" s="79" t="str">
        <f>IFERROR(VLOOKUP("RSVP"&amp;"-"&amp;$A157,'All_GuestsList '!$B:$M,12,FALSE)," ")</f>
        <v xml:space="preserve"> </v>
      </c>
    </row>
    <row r="158" spans="1:8" x14ac:dyDescent="0.25">
      <c r="A158" s="85">
        <v>157</v>
      </c>
      <c r="B158" s="85" t="str">
        <f>C158&amp;"-"&amp;COUNTIF($C$2:C158,C158)</f>
        <v>-0</v>
      </c>
      <c r="C158" s="84"/>
      <c r="D158" s="79" t="str">
        <f>IFERROR(VLOOKUP("RSVP"&amp;"-"&amp;$A158,'All_GuestsList '!$B:$M,2,FALSE)," ")</f>
        <v xml:space="preserve"> </v>
      </c>
      <c r="E158" s="79" t="str">
        <f>IFERROR(VLOOKUP("RSVP"&amp;"-"&amp;$A158,'All_GuestsList '!$B:$M,3,FALSE)," ")</f>
        <v xml:space="preserve"> </v>
      </c>
      <c r="F158" s="79" t="str">
        <f>IFERROR(VLOOKUP("RSVP"&amp;"-"&amp;$A158,'All_GuestsList '!$B:$M,8,FALSE)," ")</f>
        <v xml:space="preserve"> </v>
      </c>
      <c r="G158" s="79" t="str">
        <f>IFERROR(VLOOKUP("RSVP"&amp;"-"&amp;$A158,'All_GuestsList '!$B:$M,11,FALSE)," ")</f>
        <v xml:space="preserve"> </v>
      </c>
      <c r="H158" s="79" t="str">
        <f>IFERROR(VLOOKUP("RSVP"&amp;"-"&amp;$A158,'All_GuestsList '!$B:$M,12,FALSE)," ")</f>
        <v xml:space="preserve"> </v>
      </c>
    </row>
    <row r="159" spans="1:8" x14ac:dyDescent="0.25">
      <c r="A159" s="85">
        <v>158</v>
      </c>
      <c r="B159" s="85" t="str">
        <f>C159&amp;"-"&amp;COUNTIF($C$2:C159,C159)</f>
        <v>-0</v>
      </c>
      <c r="C159" s="84"/>
      <c r="D159" s="79" t="str">
        <f>IFERROR(VLOOKUP("RSVP"&amp;"-"&amp;$A159,'All_GuestsList '!$B:$M,2,FALSE)," ")</f>
        <v xml:space="preserve"> </v>
      </c>
      <c r="E159" s="79" t="str">
        <f>IFERROR(VLOOKUP("RSVP"&amp;"-"&amp;$A159,'All_GuestsList '!$B:$M,3,FALSE)," ")</f>
        <v xml:space="preserve"> </v>
      </c>
      <c r="F159" s="79" t="str">
        <f>IFERROR(VLOOKUP("RSVP"&amp;"-"&amp;$A159,'All_GuestsList '!$B:$M,8,FALSE)," ")</f>
        <v xml:space="preserve"> </v>
      </c>
      <c r="G159" s="79" t="str">
        <f>IFERROR(VLOOKUP("RSVP"&amp;"-"&amp;$A159,'All_GuestsList '!$B:$M,11,FALSE)," ")</f>
        <v xml:space="preserve"> </v>
      </c>
      <c r="H159" s="79" t="str">
        <f>IFERROR(VLOOKUP("RSVP"&amp;"-"&amp;$A159,'All_GuestsList '!$B:$M,12,FALSE)," ")</f>
        <v xml:space="preserve"> </v>
      </c>
    </row>
    <row r="160" spans="1:8" x14ac:dyDescent="0.25">
      <c r="A160" s="85">
        <v>159</v>
      </c>
      <c r="B160" s="85" t="str">
        <f>C160&amp;"-"&amp;COUNTIF($C$2:C160,C160)</f>
        <v>-0</v>
      </c>
      <c r="C160" s="84"/>
      <c r="D160" s="79" t="str">
        <f>IFERROR(VLOOKUP("RSVP"&amp;"-"&amp;$A160,'All_GuestsList '!$B:$M,2,FALSE)," ")</f>
        <v xml:space="preserve"> </v>
      </c>
      <c r="E160" s="79" t="str">
        <f>IFERROR(VLOOKUP("RSVP"&amp;"-"&amp;$A160,'All_GuestsList '!$B:$M,3,FALSE)," ")</f>
        <v xml:space="preserve"> </v>
      </c>
      <c r="F160" s="79" t="str">
        <f>IFERROR(VLOOKUP("RSVP"&amp;"-"&amp;$A160,'All_GuestsList '!$B:$M,8,FALSE)," ")</f>
        <v xml:space="preserve"> </v>
      </c>
      <c r="G160" s="79" t="str">
        <f>IFERROR(VLOOKUP("RSVP"&amp;"-"&amp;$A160,'All_GuestsList '!$B:$M,11,FALSE)," ")</f>
        <v xml:space="preserve"> </v>
      </c>
      <c r="H160" s="79" t="str">
        <f>IFERROR(VLOOKUP("RSVP"&amp;"-"&amp;$A160,'All_GuestsList '!$B:$M,12,FALSE)," ")</f>
        <v xml:space="preserve"> </v>
      </c>
    </row>
    <row r="161" spans="1:8" x14ac:dyDescent="0.25">
      <c r="A161" s="85">
        <v>160</v>
      </c>
      <c r="B161" s="85" t="str">
        <f>C161&amp;"-"&amp;COUNTIF($C$2:C161,C161)</f>
        <v>-0</v>
      </c>
      <c r="C161" s="84"/>
      <c r="D161" s="79" t="str">
        <f>IFERROR(VLOOKUP("RSVP"&amp;"-"&amp;$A161,'All_GuestsList '!$B:$M,2,FALSE)," ")</f>
        <v xml:space="preserve"> </v>
      </c>
      <c r="E161" s="79" t="str">
        <f>IFERROR(VLOOKUP("RSVP"&amp;"-"&amp;$A161,'All_GuestsList '!$B:$M,3,FALSE)," ")</f>
        <v xml:space="preserve"> </v>
      </c>
      <c r="F161" s="79" t="str">
        <f>IFERROR(VLOOKUP("RSVP"&amp;"-"&amp;$A161,'All_GuestsList '!$B:$M,8,FALSE)," ")</f>
        <v xml:space="preserve"> </v>
      </c>
      <c r="G161" s="79" t="str">
        <f>IFERROR(VLOOKUP("RSVP"&amp;"-"&amp;$A161,'All_GuestsList '!$B:$M,11,FALSE)," ")</f>
        <v xml:space="preserve"> </v>
      </c>
      <c r="H161" s="79" t="str">
        <f>IFERROR(VLOOKUP("RSVP"&amp;"-"&amp;$A161,'All_GuestsList '!$B:$M,12,FALSE)," ")</f>
        <v xml:space="preserve"> </v>
      </c>
    </row>
    <row r="162" spans="1:8" x14ac:dyDescent="0.25">
      <c r="A162" s="85">
        <v>161</v>
      </c>
      <c r="B162" s="85" t="str">
        <f>C162&amp;"-"&amp;COUNTIF($C$2:C162,C162)</f>
        <v>-0</v>
      </c>
      <c r="C162" s="84"/>
      <c r="D162" s="79" t="str">
        <f>IFERROR(VLOOKUP("RSVP"&amp;"-"&amp;$A162,'All_GuestsList '!$B:$M,2,FALSE)," ")</f>
        <v xml:space="preserve"> </v>
      </c>
      <c r="E162" s="79" t="str">
        <f>IFERROR(VLOOKUP("RSVP"&amp;"-"&amp;$A162,'All_GuestsList '!$B:$M,3,FALSE)," ")</f>
        <v xml:space="preserve"> </v>
      </c>
      <c r="F162" s="79" t="str">
        <f>IFERROR(VLOOKUP("RSVP"&amp;"-"&amp;$A162,'All_GuestsList '!$B:$M,8,FALSE)," ")</f>
        <v xml:space="preserve"> </v>
      </c>
      <c r="G162" s="79" t="str">
        <f>IFERROR(VLOOKUP("RSVP"&amp;"-"&amp;$A162,'All_GuestsList '!$B:$M,11,FALSE)," ")</f>
        <v xml:space="preserve"> </v>
      </c>
      <c r="H162" s="79" t="str">
        <f>IFERROR(VLOOKUP("RSVP"&amp;"-"&amp;$A162,'All_GuestsList '!$B:$M,12,FALSE)," ")</f>
        <v xml:space="preserve"> </v>
      </c>
    </row>
    <row r="163" spans="1:8" x14ac:dyDescent="0.25">
      <c r="A163" s="85">
        <v>162</v>
      </c>
      <c r="B163" s="85" t="str">
        <f>C163&amp;"-"&amp;COUNTIF($C$2:C163,C163)</f>
        <v>-0</v>
      </c>
      <c r="C163" s="84"/>
      <c r="D163" s="79" t="str">
        <f>IFERROR(VLOOKUP("RSVP"&amp;"-"&amp;$A163,'All_GuestsList '!$B:$M,2,FALSE)," ")</f>
        <v xml:space="preserve"> </v>
      </c>
      <c r="E163" s="79" t="str">
        <f>IFERROR(VLOOKUP("RSVP"&amp;"-"&amp;$A163,'All_GuestsList '!$B:$M,3,FALSE)," ")</f>
        <v xml:space="preserve"> </v>
      </c>
      <c r="F163" s="79" t="str">
        <f>IFERROR(VLOOKUP("RSVP"&amp;"-"&amp;$A163,'All_GuestsList '!$B:$M,8,FALSE)," ")</f>
        <v xml:space="preserve"> </v>
      </c>
      <c r="G163" s="79" t="str">
        <f>IFERROR(VLOOKUP("RSVP"&amp;"-"&amp;$A163,'All_GuestsList '!$B:$M,11,FALSE)," ")</f>
        <v xml:space="preserve"> </v>
      </c>
      <c r="H163" s="79" t="str">
        <f>IFERROR(VLOOKUP("RSVP"&amp;"-"&amp;$A163,'All_GuestsList '!$B:$M,12,FALSE)," ")</f>
        <v xml:space="preserve"> </v>
      </c>
    </row>
    <row r="164" spans="1:8" x14ac:dyDescent="0.25">
      <c r="A164" s="85">
        <v>163</v>
      </c>
      <c r="B164" s="85" t="str">
        <f>C164&amp;"-"&amp;COUNTIF($C$2:C164,C164)</f>
        <v>-0</v>
      </c>
      <c r="C164" s="84"/>
      <c r="D164" s="79" t="str">
        <f>IFERROR(VLOOKUP("RSVP"&amp;"-"&amp;$A164,'All_GuestsList '!$B:$M,2,FALSE)," ")</f>
        <v xml:space="preserve"> </v>
      </c>
      <c r="E164" s="79" t="str">
        <f>IFERROR(VLOOKUP("RSVP"&amp;"-"&amp;$A164,'All_GuestsList '!$B:$M,3,FALSE)," ")</f>
        <v xml:space="preserve"> </v>
      </c>
      <c r="F164" s="79" t="str">
        <f>IFERROR(VLOOKUP("RSVP"&amp;"-"&amp;$A164,'All_GuestsList '!$B:$M,8,FALSE)," ")</f>
        <v xml:space="preserve"> </v>
      </c>
      <c r="G164" s="79" t="str">
        <f>IFERROR(VLOOKUP("RSVP"&amp;"-"&amp;$A164,'All_GuestsList '!$B:$M,11,FALSE)," ")</f>
        <v xml:space="preserve"> </v>
      </c>
      <c r="H164" s="79" t="str">
        <f>IFERROR(VLOOKUP("RSVP"&amp;"-"&amp;$A164,'All_GuestsList '!$B:$M,12,FALSE)," ")</f>
        <v xml:space="preserve"> </v>
      </c>
    </row>
    <row r="165" spans="1:8" x14ac:dyDescent="0.25">
      <c r="A165" s="85">
        <v>164</v>
      </c>
      <c r="B165" s="85" t="str">
        <f>C165&amp;"-"&amp;COUNTIF($C$2:C165,C165)</f>
        <v>-0</v>
      </c>
      <c r="C165" s="84"/>
      <c r="D165" s="79" t="str">
        <f>IFERROR(VLOOKUP("RSVP"&amp;"-"&amp;$A165,'All_GuestsList '!$B:$M,2,FALSE)," ")</f>
        <v xml:space="preserve"> </v>
      </c>
      <c r="E165" s="79" t="str">
        <f>IFERROR(VLOOKUP("RSVP"&amp;"-"&amp;$A165,'All_GuestsList '!$B:$M,3,FALSE)," ")</f>
        <v xml:space="preserve"> </v>
      </c>
      <c r="F165" s="79" t="str">
        <f>IFERROR(VLOOKUP("RSVP"&amp;"-"&amp;$A165,'All_GuestsList '!$B:$M,8,FALSE)," ")</f>
        <v xml:space="preserve"> </v>
      </c>
      <c r="G165" s="79" t="str">
        <f>IFERROR(VLOOKUP("RSVP"&amp;"-"&amp;$A165,'All_GuestsList '!$B:$M,11,FALSE)," ")</f>
        <v xml:space="preserve"> </v>
      </c>
      <c r="H165" s="79" t="str">
        <f>IFERROR(VLOOKUP("RSVP"&amp;"-"&amp;$A165,'All_GuestsList '!$B:$M,12,FALSE)," ")</f>
        <v xml:space="preserve"> </v>
      </c>
    </row>
    <row r="166" spans="1:8" x14ac:dyDescent="0.25">
      <c r="A166" s="85">
        <v>165</v>
      </c>
      <c r="B166" s="85" t="str">
        <f>C166&amp;"-"&amp;COUNTIF($C$2:C166,C166)</f>
        <v>-0</v>
      </c>
      <c r="C166" s="84"/>
      <c r="D166" s="79" t="str">
        <f>IFERROR(VLOOKUP("RSVP"&amp;"-"&amp;$A166,'All_GuestsList '!$B:$M,2,FALSE)," ")</f>
        <v xml:space="preserve"> </v>
      </c>
      <c r="E166" s="79" t="str">
        <f>IFERROR(VLOOKUP("RSVP"&amp;"-"&amp;$A166,'All_GuestsList '!$B:$M,3,FALSE)," ")</f>
        <v xml:space="preserve"> </v>
      </c>
      <c r="F166" s="79" t="str">
        <f>IFERROR(VLOOKUP("RSVP"&amp;"-"&amp;$A166,'All_GuestsList '!$B:$M,8,FALSE)," ")</f>
        <v xml:space="preserve"> </v>
      </c>
      <c r="G166" s="79" t="str">
        <f>IFERROR(VLOOKUP("RSVP"&amp;"-"&amp;$A166,'All_GuestsList '!$B:$M,11,FALSE)," ")</f>
        <v xml:space="preserve"> </v>
      </c>
      <c r="H166" s="79" t="str">
        <f>IFERROR(VLOOKUP("RSVP"&amp;"-"&amp;$A166,'All_GuestsList '!$B:$M,12,FALSE)," ")</f>
        <v xml:space="preserve"> </v>
      </c>
    </row>
    <row r="167" spans="1:8" x14ac:dyDescent="0.25">
      <c r="A167" s="85">
        <v>166</v>
      </c>
      <c r="B167" s="85" t="str">
        <f>C167&amp;"-"&amp;COUNTIF($C$2:C167,C167)</f>
        <v>-0</v>
      </c>
      <c r="C167" s="84"/>
      <c r="D167" s="79" t="str">
        <f>IFERROR(VLOOKUP("RSVP"&amp;"-"&amp;$A167,'All_GuestsList '!$B:$M,2,FALSE)," ")</f>
        <v xml:space="preserve"> </v>
      </c>
      <c r="E167" s="79" t="str">
        <f>IFERROR(VLOOKUP("RSVP"&amp;"-"&amp;$A167,'All_GuestsList '!$B:$M,3,FALSE)," ")</f>
        <v xml:space="preserve"> </v>
      </c>
      <c r="F167" s="79" t="str">
        <f>IFERROR(VLOOKUP("RSVP"&amp;"-"&amp;$A167,'All_GuestsList '!$B:$M,8,FALSE)," ")</f>
        <v xml:space="preserve"> </v>
      </c>
      <c r="G167" s="79" t="str">
        <f>IFERROR(VLOOKUP("RSVP"&amp;"-"&amp;$A167,'All_GuestsList '!$B:$M,11,FALSE)," ")</f>
        <v xml:space="preserve"> </v>
      </c>
      <c r="H167" s="79" t="str">
        <f>IFERROR(VLOOKUP("RSVP"&amp;"-"&amp;$A167,'All_GuestsList '!$B:$M,12,FALSE)," ")</f>
        <v xml:space="preserve"> </v>
      </c>
    </row>
    <row r="168" spans="1:8" x14ac:dyDescent="0.25">
      <c r="A168" s="85">
        <v>167</v>
      </c>
      <c r="B168" s="85" t="str">
        <f>C168&amp;"-"&amp;COUNTIF($C$2:C168,C168)</f>
        <v>-0</v>
      </c>
      <c r="C168" s="84"/>
      <c r="D168" s="79" t="str">
        <f>IFERROR(VLOOKUP("RSVP"&amp;"-"&amp;$A168,'All_GuestsList '!$B:$M,2,FALSE)," ")</f>
        <v xml:space="preserve"> </v>
      </c>
      <c r="E168" s="79" t="str">
        <f>IFERROR(VLOOKUP("RSVP"&amp;"-"&amp;$A168,'All_GuestsList '!$B:$M,3,FALSE)," ")</f>
        <v xml:space="preserve"> </v>
      </c>
      <c r="F168" s="79" t="str">
        <f>IFERROR(VLOOKUP("RSVP"&amp;"-"&amp;$A168,'All_GuestsList '!$B:$M,8,FALSE)," ")</f>
        <v xml:space="preserve"> </v>
      </c>
      <c r="G168" s="79" t="str">
        <f>IFERROR(VLOOKUP("RSVP"&amp;"-"&amp;$A168,'All_GuestsList '!$B:$M,11,FALSE)," ")</f>
        <v xml:space="preserve"> </v>
      </c>
      <c r="H168" s="79" t="str">
        <f>IFERROR(VLOOKUP("RSVP"&amp;"-"&amp;$A168,'All_GuestsList '!$B:$M,12,FALSE)," ")</f>
        <v xml:space="preserve"> </v>
      </c>
    </row>
    <row r="169" spans="1:8" x14ac:dyDescent="0.25">
      <c r="A169" s="85">
        <v>168</v>
      </c>
      <c r="B169" s="85" t="str">
        <f>C169&amp;"-"&amp;COUNTIF($C$2:C169,C169)</f>
        <v>-0</v>
      </c>
      <c r="C169" s="84"/>
      <c r="D169" s="79" t="str">
        <f>IFERROR(VLOOKUP("RSVP"&amp;"-"&amp;$A169,'All_GuestsList '!$B:$M,2,FALSE)," ")</f>
        <v xml:space="preserve"> </v>
      </c>
      <c r="E169" s="79" t="str">
        <f>IFERROR(VLOOKUP("RSVP"&amp;"-"&amp;$A169,'All_GuestsList '!$B:$M,3,FALSE)," ")</f>
        <v xml:space="preserve"> </v>
      </c>
      <c r="F169" s="79" t="str">
        <f>IFERROR(VLOOKUP("RSVP"&amp;"-"&amp;$A169,'All_GuestsList '!$B:$M,8,FALSE)," ")</f>
        <v xml:space="preserve"> </v>
      </c>
      <c r="G169" s="79" t="str">
        <f>IFERROR(VLOOKUP("RSVP"&amp;"-"&amp;$A169,'All_GuestsList '!$B:$M,11,FALSE)," ")</f>
        <v xml:space="preserve"> </v>
      </c>
      <c r="H169" s="79" t="str">
        <f>IFERROR(VLOOKUP("RSVP"&amp;"-"&amp;$A169,'All_GuestsList '!$B:$M,12,FALSE)," ")</f>
        <v xml:space="preserve"> </v>
      </c>
    </row>
    <row r="170" spans="1:8" x14ac:dyDescent="0.25">
      <c r="A170" s="85">
        <v>169</v>
      </c>
      <c r="B170" s="85" t="str">
        <f>C170&amp;"-"&amp;COUNTIF($C$2:C170,C170)</f>
        <v>-0</v>
      </c>
      <c r="C170" s="84"/>
      <c r="D170" s="79" t="str">
        <f>IFERROR(VLOOKUP("RSVP"&amp;"-"&amp;$A170,'All_GuestsList '!$B:$M,2,FALSE)," ")</f>
        <v xml:space="preserve"> </v>
      </c>
      <c r="E170" s="79" t="str">
        <f>IFERROR(VLOOKUP("RSVP"&amp;"-"&amp;$A170,'All_GuestsList '!$B:$M,3,FALSE)," ")</f>
        <v xml:space="preserve"> </v>
      </c>
      <c r="F170" s="79" t="str">
        <f>IFERROR(VLOOKUP("RSVP"&amp;"-"&amp;$A170,'All_GuestsList '!$B:$M,8,FALSE)," ")</f>
        <v xml:space="preserve"> </v>
      </c>
      <c r="G170" s="79" t="str">
        <f>IFERROR(VLOOKUP("RSVP"&amp;"-"&amp;$A170,'All_GuestsList '!$B:$M,11,FALSE)," ")</f>
        <v xml:space="preserve"> </v>
      </c>
      <c r="H170" s="79" t="str">
        <f>IFERROR(VLOOKUP("RSVP"&amp;"-"&amp;$A170,'All_GuestsList '!$B:$M,12,FALSE)," ")</f>
        <v xml:space="preserve"> </v>
      </c>
    </row>
    <row r="171" spans="1:8" x14ac:dyDescent="0.25">
      <c r="A171" s="85">
        <v>170</v>
      </c>
      <c r="B171" s="85" t="str">
        <f>C171&amp;"-"&amp;COUNTIF($C$2:C171,C171)</f>
        <v>-0</v>
      </c>
      <c r="C171" s="84"/>
      <c r="D171" s="79" t="str">
        <f>IFERROR(VLOOKUP("RSVP"&amp;"-"&amp;$A171,'All_GuestsList '!$B:$M,2,FALSE)," ")</f>
        <v xml:space="preserve"> </v>
      </c>
      <c r="E171" s="79" t="str">
        <f>IFERROR(VLOOKUP("RSVP"&amp;"-"&amp;$A171,'All_GuestsList '!$B:$M,3,FALSE)," ")</f>
        <v xml:space="preserve"> </v>
      </c>
      <c r="F171" s="79" t="str">
        <f>IFERROR(VLOOKUP("RSVP"&amp;"-"&amp;$A171,'All_GuestsList '!$B:$M,8,FALSE)," ")</f>
        <v xml:space="preserve"> </v>
      </c>
      <c r="G171" s="79" t="str">
        <f>IFERROR(VLOOKUP("RSVP"&amp;"-"&amp;$A171,'All_GuestsList '!$B:$M,11,FALSE)," ")</f>
        <v xml:space="preserve"> </v>
      </c>
      <c r="H171" s="79" t="str">
        <f>IFERROR(VLOOKUP("RSVP"&amp;"-"&amp;$A171,'All_GuestsList '!$B:$M,12,FALSE)," ")</f>
        <v xml:space="preserve"> </v>
      </c>
    </row>
    <row r="172" spans="1:8" x14ac:dyDescent="0.25">
      <c r="A172" s="85">
        <v>171</v>
      </c>
      <c r="B172" s="85" t="str">
        <f>C172&amp;"-"&amp;COUNTIF($C$2:C172,C172)</f>
        <v>-0</v>
      </c>
      <c r="C172" s="84"/>
      <c r="D172" s="79" t="str">
        <f>IFERROR(VLOOKUP("RSVP"&amp;"-"&amp;$A172,'All_GuestsList '!$B:$M,2,FALSE)," ")</f>
        <v xml:space="preserve"> </v>
      </c>
      <c r="E172" s="79" t="str">
        <f>IFERROR(VLOOKUP("RSVP"&amp;"-"&amp;$A172,'All_GuestsList '!$B:$M,3,FALSE)," ")</f>
        <v xml:space="preserve"> </v>
      </c>
      <c r="F172" s="79" t="str">
        <f>IFERROR(VLOOKUP("RSVP"&amp;"-"&amp;$A172,'All_GuestsList '!$B:$M,8,FALSE)," ")</f>
        <v xml:space="preserve"> </v>
      </c>
      <c r="G172" s="79" t="str">
        <f>IFERROR(VLOOKUP("RSVP"&amp;"-"&amp;$A172,'All_GuestsList '!$B:$M,11,FALSE)," ")</f>
        <v xml:space="preserve"> </v>
      </c>
      <c r="H172" s="79" t="str">
        <f>IFERROR(VLOOKUP("RSVP"&amp;"-"&amp;$A172,'All_GuestsList '!$B:$M,12,FALSE)," ")</f>
        <v xml:space="preserve"> </v>
      </c>
    </row>
    <row r="173" spans="1:8" x14ac:dyDescent="0.25">
      <c r="A173" s="85">
        <v>172</v>
      </c>
      <c r="B173" s="85" t="str">
        <f>C173&amp;"-"&amp;COUNTIF($C$2:C173,C173)</f>
        <v>-0</v>
      </c>
      <c r="C173" s="84"/>
      <c r="D173" s="79" t="str">
        <f>IFERROR(VLOOKUP("RSVP"&amp;"-"&amp;$A173,'All_GuestsList '!$B:$M,2,FALSE)," ")</f>
        <v xml:space="preserve"> </v>
      </c>
      <c r="E173" s="79" t="str">
        <f>IFERROR(VLOOKUP("RSVP"&amp;"-"&amp;$A173,'All_GuestsList '!$B:$M,3,FALSE)," ")</f>
        <v xml:space="preserve"> </v>
      </c>
      <c r="F173" s="79" t="str">
        <f>IFERROR(VLOOKUP("RSVP"&amp;"-"&amp;$A173,'All_GuestsList '!$B:$M,8,FALSE)," ")</f>
        <v xml:space="preserve"> </v>
      </c>
      <c r="G173" s="79" t="str">
        <f>IFERROR(VLOOKUP("RSVP"&amp;"-"&amp;$A173,'All_GuestsList '!$B:$M,11,FALSE)," ")</f>
        <v xml:space="preserve"> </v>
      </c>
      <c r="H173" s="79" t="str">
        <f>IFERROR(VLOOKUP("RSVP"&amp;"-"&amp;$A173,'All_GuestsList '!$B:$M,12,FALSE)," ")</f>
        <v xml:space="preserve"> </v>
      </c>
    </row>
    <row r="174" spans="1:8" x14ac:dyDescent="0.25">
      <c r="A174" s="85">
        <v>173</v>
      </c>
      <c r="B174" s="85" t="str">
        <f>C174&amp;"-"&amp;COUNTIF($C$2:C174,C174)</f>
        <v>-0</v>
      </c>
      <c r="C174" s="84"/>
      <c r="D174" s="79" t="str">
        <f>IFERROR(VLOOKUP("RSVP"&amp;"-"&amp;$A174,'All_GuestsList '!$B:$M,2,FALSE)," ")</f>
        <v xml:space="preserve"> </v>
      </c>
      <c r="E174" s="79" t="str">
        <f>IFERROR(VLOOKUP("RSVP"&amp;"-"&amp;$A174,'All_GuestsList '!$B:$M,3,FALSE)," ")</f>
        <v xml:space="preserve"> </v>
      </c>
      <c r="F174" s="79" t="str">
        <f>IFERROR(VLOOKUP("RSVP"&amp;"-"&amp;$A174,'All_GuestsList '!$B:$M,8,FALSE)," ")</f>
        <v xml:space="preserve"> </v>
      </c>
      <c r="G174" s="79" t="str">
        <f>IFERROR(VLOOKUP("RSVP"&amp;"-"&amp;$A174,'All_GuestsList '!$B:$M,11,FALSE)," ")</f>
        <v xml:space="preserve"> </v>
      </c>
      <c r="H174" s="79" t="str">
        <f>IFERROR(VLOOKUP("RSVP"&amp;"-"&amp;$A174,'All_GuestsList '!$B:$M,12,FALSE)," ")</f>
        <v xml:space="preserve"> </v>
      </c>
    </row>
    <row r="175" spans="1:8" x14ac:dyDescent="0.25">
      <c r="A175" s="85">
        <v>174</v>
      </c>
      <c r="B175" s="85" t="str">
        <f>C175&amp;"-"&amp;COUNTIF($C$2:C175,C175)</f>
        <v>-0</v>
      </c>
      <c r="C175" s="84"/>
      <c r="D175" s="79" t="str">
        <f>IFERROR(VLOOKUP("RSVP"&amp;"-"&amp;$A175,'All_GuestsList '!$B:$M,2,FALSE)," ")</f>
        <v xml:space="preserve"> </v>
      </c>
      <c r="E175" s="79" t="str">
        <f>IFERROR(VLOOKUP("RSVP"&amp;"-"&amp;$A175,'All_GuestsList '!$B:$M,3,FALSE)," ")</f>
        <v xml:space="preserve"> </v>
      </c>
      <c r="F175" s="79" t="str">
        <f>IFERROR(VLOOKUP("RSVP"&amp;"-"&amp;$A175,'All_GuestsList '!$B:$M,8,FALSE)," ")</f>
        <v xml:space="preserve"> </v>
      </c>
      <c r="G175" s="79" t="str">
        <f>IFERROR(VLOOKUP("RSVP"&amp;"-"&amp;$A175,'All_GuestsList '!$B:$M,11,FALSE)," ")</f>
        <v xml:space="preserve"> </v>
      </c>
      <c r="H175" s="79" t="str">
        <f>IFERROR(VLOOKUP("RSVP"&amp;"-"&amp;$A175,'All_GuestsList '!$B:$M,12,FALSE)," ")</f>
        <v xml:space="preserve"> </v>
      </c>
    </row>
    <row r="176" spans="1:8" x14ac:dyDescent="0.25">
      <c r="A176" s="85">
        <v>175</v>
      </c>
      <c r="B176" s="85" t="str">
        <f>C176&amp;"-"&amp;COUNTIF($C$2:C176,C176)</f>
        <v>-0</v>
      </c>
      <c r="C176" s="84"/>
      <c r="D176" s="79" t="str">
        <f>IFERROR(VLOOKUP("RSVP"&amp;"-"&amp;$A176,'All_GuestsList '!$B:$M,2,FALSE)," ")</f>
        <v xml:space="preserve"> </v>
      </c>
      <c r="E176" s="79" t="str">
        <f>IFERROR(VLOOKUP("RSVP"&amp;"-"&amp;$A176,'All_GuestsList '!$B:$M,3,FALSE)," ")</f>
        <v xml:space="preserve"> </v>
      </c>
      <c r="F176" s="79" t="str">
        <f>IFERROR(VLOOKUP("RSVP"&amp;"-"&amp;$A176,'All_GuestsList '!$B:$M,8,FALSE)," ")</f>
        <v xml:space="preserve"> </v>
      </c>
      <c r="G176" s="79" t="str">
        <f>IFERROR(VLOOKUP("RSVP"&amp;"-"&amp;$A176,'All_GuestsList '!$B:$M,11,FALSE)," ")</f>
        <v xml:space="preserve"> </v>
      </c>
      <c r="H176" s="79" t="str">
        <f>IFERROR(VLOOKUP("RSVP"&amp;"-"&amp;$A176,'All_GuestsList '!$B:$M,12,FALSE)," ")</f>
        <v xml:space="preserve"> </v>
      </c>
    </row>
    <row r="177" spans="1:8" x14ac:dyDescent="0.25">
      <c r="A177" s="85">
        <v>176</v>
      </c>
      <c r="B177" s="85" t="str">
        <f>C177&amp;"-"&amp;COUNTIF($C$2:C177,C177)</f>
        <v>-0</v>
      </c>
      <c r="C177" s="84"/>
      <c r="D177" s="79" t="str">
        <f>IFERROR(VLOOKUP("RSVP"&amp;"-"&amp;$A177,'All_GuestsList '!$B:$M,2,FALSE)," ")</f>
        <v xml:space="preserve"> </v>
      </c>
      <c r="E177" s="79" t="str">
        <f>IFERROR(VLOOKUP("RSVP"&amp;"-"&amp;$A177,'All_GuestsList '!$B:$M,3,FALSE)," ")</f>
        <v xml:space="preserve"> </v>
      </c>
      <c r="F177" s="79" t="str">
        <f>IFERROR(VLOOKUP("RSVP"&amp;"-"&amp;$A177,'All_GuestsList '!$B:$M,8,FALSE)," ")</f>
        <v xml:space="preserve"> </v>
      </c>
      <c r="G177" s="79" t="str">
        <f>IFERROR(VLOOKUP("RSVP"&amp;"-"&amp;$A177,'All_GuestsList '!$B:$M,11,FALSE)," ")</f>
        <v xml:space="preserve"> </v>
      </c>
      <c r="H177" s="79" t="str">
        <f>IFERROR(VLOOKUP("RSVP"&amp;"-"&amp;$A177,'All_GuestsList '!$B:$M,12,FALSE)," ")</f>
        <v xml:space="preserve"> </v>
      </c>
    </row>
    <row r="178" spans="1:8" x14ac:dyDescent="0.25">
      <c r="A178" s="85">
        <v>177</v>
      </c>
      <c r="B178" s="85" t="str">
        <f>C178&amp;"-"&amp;COUNTIF($C$2:C178,C178)</f>
        <v>-0</v>
      </c>
      <c r="C178" s="84"/>
      <c r="D178" s="79" t="str">
        <f>IFERROR(VLOOKUP("RSVP"&amp;"-"&amp;$A178,'All_GuestsList '!$B:$M,2,FALSE)," ")</f>
        <v xml:space="preserve"> </v>
      </c>
      <c r="E178" s="79" t="str">
        <f>IFERROR(VLOOKUP("RSVP"&amp;"-"&amp;$A178,'All_GuestsList '!$B:$M,3,FALSE)," ")</f>
        <v xml:space="preserve"> </v>
      </c>
      <c r="F178" s="79" t="str">
        <f>IFERROR(VLOOKUP("RSVP"&amp;"-"&amp;$A178,'All_GuestsList '!$B:$M,8,FALSE)," ")</f>
        <v xml:space="preserve"> </v>
      </c>
      <c r="G178" s="79" t="str">
        <f>IFERROR(VLOOKUP("RSVP"&amp;"-"&amp;$A178,'All_GuestsList '!$B:$M,11,FALSE)," ")</f>
        <v xml:space="preserve"> </v>
      </c>
      <c r="H178" s="79" t="str">
        <f>IFERROR(VLOOKUP("RSVP"&amp;"-"&amp;$A178,'All_GuestsList '!$B:$M,12,FALSE)," ")</f>
        <v xml:space="preserve"> </v>
      </c>
    </row>
    <row r="179" spans="1:8" x14ac:dyDescent="0.25">
      <c r="A179" s="85">
        <v>178</v>
      </c>
      <c r="B179" s="85" t="str">
        <f>C179&amp;"-"&amp;COUNTIF($C$2:C179,C179)</f>
        <v>-0</v>
      </c>
      <c r="C179" s="84"/>
      <c r="D179" s="79" t="str">
        <f>IFERROR(VLOOKUP("RSVP"&amp;"-"&amp;$A179,'All_GuestsList '!$B:$M,2,FALSE)," ")</f>
        <v xml:space="preserve"> </v>
      </c>
      <c r="E179" s="79" t="str">
        <f>IFERROR(VLOOKUP("RSVP"&amp;"-"&amp;$A179,'All_GuestsList '!$B:$M,3,FALSE)," ")</f>
        <v xml:space="preserve"> </v>
      </c>
      <c r="F179" s="79" t="str">
        <f>IFERROR(VLOOKUP("RSVP"&amp;"-"&amp;$A179,'All_GuestsList '!$B:$M,8,FALSE)," ")</f>
        <v xml:space="preserve"> </v>
      </c>
      <c r="G179" s="79" t="str">
        <f>IFERROR(VLOOKUP("RSVP"&amp;"-"&amp;$A179,'All_GuestsList '!$B:$M,11,FALSE)," ")</f>
        <v xml:space="preserve"> </v>
      </c>
      <c r="H179" s="79" t="str">
        <f>IFERROR(VLOOKUP("RSVP"&amp;"-"&amp;$A179,'All_GuestsList '!$B:$M,12,FALSE)," ")</f>
        <v xml:space="preserve"> </v>
      </c>
    </row>
    <row r="180" spans="1:8" x14ac:dyDescent="0.25">
      <c r="A180" s="85">
        <v>179</v>
      </c>
      <c r="B180" s="85" t="str">
        <f>C180&amp;"-"&amp;COUNTIF($C$2:C180,C180)</f>
        <v>-0</v>
      </c>
      <c r="C180" s="84"/>
      <c r="D180" s="79" t="str">
        <f>IFERROR(VLOOKUP("RSVP"&amp;"-"&amp;$A180,'All_GuestsList '!$B:$M,2,FALSE)," ")</f>
        <v xml:space="preserve"> </v>
      </c>
      <c r="E180" s="79" t="str">
        <f>IFERROR(VLOOKUP("RSVP"&amp;"-"&amp;$A180,'All_GuestsList '!$B:$M,3,FALSE)," ")</f>
        <v xml:space="preserve"> </v>
      </c>
      <c r="F180" s="79" t="str">
        <f>IFERROR(VLOOKUP("RSVP"&amp;"-"&amp;$A180,'All_GuestsList '!$B:$M,8,FALSE)," ")</f>
        <v xml:space="preserve"> </v>
      </c>
      <c r="G180" s="79" t="str">
        <f>IFERROR(VLOOKUP("RSVP"&amp;"-"&amp;$A180,'All_GuestsList '!$B:$M,11,FALSE)," ")</f>
        <v xml:space="preserve"> </v>
      </c>
      <c r="H180" s="79" t="str">
        <f>IFERROR(VLOOKUP("RSVP"&amp;"-"&amp;$A180,'All_GuestsList '!$B:$M,12,FALSE)," ")</f>
        <v xml:space="preserve"> </v>
      </c>
    </row>
    <row r="181" spans="1:8" x14ac:dyDescent="0.25">
      <c r="A181" s="85">
        <v>180</v>
      </c>
      <c r="B181" s="85" t="str">
        <f>C181&amp;"-"&amp;COUNTIF($C$2:C181,C181)</f>
        <v>-0</v>
      </c>
      <c r="C181" s="84"/>
      <c r="D181" s="79" t="str">
        <f>IFERROR(VLOOKUP("RSVP"&amp;"-"&amp;$A181,'All_GuestsList '!$B:$M,2,FALSE)," ")</f>
        <v xml:space="preserve"> </v>
      </c>
      <c r="E181" s="79" t="str">
        <f>IFERROR(VLOOKUP("RSVP"&amp;"-"&amp;$A181,'All_GuestsList '!$B:$M,3,FALSE)," ")</f>
        <v xml:space="preserve"> </v>
      </c>
      <c r="F181" s="79" t="str">
        <f>IFERROR(VLOOKUP("RSVP"&amp;"-"&amp;$A181,'All_GuestsList '!$B:$M,8,FALSE)," ")</f>
        <v xml:space="preserve"> </v>
      </c>
      <c r="G181" s="79" t="str">
        <f>IFERROR(VLOOKUP("RSVP"&amp;"-"&amp;$A181,'All_GuestsList '!$B:$M,11,FALSE)," ")</f>
        <v xml:space="preserve"> </v>
      </c>
      <c r="H181" s="79" t="str">
        <f>IFERROR(VLOOKUP("RSVP"&amp;"-"&amp;$A181,'All_GuestsList '!$B:$M,12,FALSE)," ")</f>
        <v xml:space="preserve"> </v>
      </c>
    </row>
    <row r="182" spans="1:8" x14ac:dyDescent="0.25">
      <c r="A182" s="85">
        <v>181</v>
      </c>
      <c r="B182" s="85" t="str">
        <f>C182&amp;"-"&amp;COUNTIF($C$2:C182,C182)</f>
        <v>-0</v>
      </c>
      <c r="C182" s="84"/>
      <c r="D182" s="79" t="str">
        <f>IFERROR(VLOOKUP("RSVP"&amp;"-"&amp;$A182,'All_GuestsList '!$B:$M,2,FALSE)," ")</f>
        <v xml:space="preserve"> </v>
      </c>
      <c r="E182" s="79" t="str">
        <f>IFERROR(VLOOKUP("RSVP"&amp;"-"&amp;$A182,'All_GuestsList '!$B:$M,3,FALSE)," ")</f>
        <v xml:space="preserve"> </v>
      </c>
      <c r="F182" s="79" t="str">
        <f>IFERROR(VLOOKUP("RSVP"&amp;"-"&amp;$A182,'All_GuestsList '!$B:$M,8,FALSE)," ")</f>
        <v xml:space="preserve"> </v>
      </c>
      <c r="G182" s="79" t="str">
        <f>IFERROR(VLOOKUP("RSVP"&amp;"-"&amp;$A182,'All_GuestsList '!$B:$M,11,FALSE)," ")</f>
        <v xml:space="preserve"> </v>
      </c>
      <c r="H182" s="79" t="str">
        <f>IFERROR(VLOOKUP("RSVP"&amp;"-"&amp;$A182,'All_GuestsList '!$B:$M,12,FALSE)," ")</f>
        <v xml:space="preserve"> </v>
      </c>
    </row>
    <row r="183" spans="1:8" x14ac:dyDescent="0.25">
      <c r="A183" s="85">
        <v>182</v>
      </c>
      <c r="B183" s="85" t="str">
        <f>C183&amp;"-"&amp;COUNTIF($C$2:C183,C183)</f>
        <v>-0</v>
      </c>
      <c r="C183" s="84"/>
      <c r="D183" s="79" t="str">
        <f>IFERROR(VLOOKUP("RSVP"&amp;"-"&amp;$A183,'All_GuestsList '!$B:$M,2,FALSE)," ")</f>
        <v xml:space="preserve"> </v>
      </c>
      <c r="E183" s="79" t="str">
        <f>IFERROR(VLOOKUP("RSVP"&amp;"-"&amp;$A183,'All_GuestsList '!$B:$M,3,FALSE)," ")</f>
        <v xml:space="preserve"> </v>
      </c>
      <c r="F183" s="79" t="str">
        <f>IFERROR(VLOOKUP("RSVP"&amp;"-"&amp;$A183,'All_GuestsList '!$B:$M,8,FALSE)," ")</f>
        <v xml:space="preserve"> </v>
      </c>
      <c r="G183" s="79" t="str">
        <f>IFERROR(VLOOKUP("RSVP"&amp;"-"&amp;$A183,'All_GuestsList '!$B:$M,11,FALSE)," ")</f>
        <v xml:space="preserve"> </v>
      </c>
      <c r="H183" s="79" t="str">
        <f>IFERROR(VLOOKUP("RSVP"&amp;"-"&amp;$A183,'All_GuestsList '!$B:$M,12,FALSE)," ")</f>
        <v xml:space="preserve"> </v>
      </c>
    </row>
    <row r="184" spans="1:8" x14ac:dyDescent="0.25">
      <c r="A184" s="85">
        <v>183</v>
      </c>
      <c r="B184" s="85" t="str">
        <f>C184&amp;"-"&amp;COUNTIF($C$2:C184,C184)</f>
        <v>-0</v>
      </c>
      <c r="C184" s="84"/>
      <c r="D184" s="79" t="str">
        <f>IFERROR(VLOOKUP("RSVP"&amp;"-"&amp;$A184,'All_GuestsList '!$B:$M,2,FALSE)," ")</f>
        <v xml:space="preserve"> </v>
      </c>
      <c r="E184" s="79" t="str">
        <f>IFERROR(VLOOKUP("RSVP"&amp;"-"&amp;$A184,'All_GuestsList '!$B:$M,3,FALSE)," ")</f>
        <v xml:space="preserve"> </v>
      </c>
      <c r="F184" s="79" t="str">
        <f>IFERROR(VLOOKUP("RSVP"&amp;"-"&amp;$A184,'All_GuestsList '!$B:$M,8,FALSE)," ")</f>
        <v xml:space="preserve"> </v>
      </c>
      <c r="G184" s="79" t="str">
        <f>IFERROR(VLOOKUP("RSVP"&amp;"-"&amp;$A184,'All_GuestsList '!$B:$M,11,FALSE)," ")</f>
        <v xml:space="preserve"> </v>
      </c>
      <c r="H184" s="79" t="str">
        <f>IFERROR(VLOOKUP("RSVP"&amp;"-"&amp;$A184,'All_GuestsList '!$B:$M,12,FALSE)," ")</f>
        <v xml:space="preserve"> </v>
      </c>
    </row>
    <row r="185" spans="1:8" x14ac:dyDescent="0.25">
      <c r="A185" s="85">
        <v>184</v>
      </c>
      <c r="B185" s="85" t="str">
        <f>C185&amp;"-"&amp;COUNTIF($C$2:C185,C185)</f>
        <v>-0</v>
      </c>
      <c r="C185" s="84"/>
      <c r="D185" s="79" t="str">
        <f>IFERROR(VLOOKUP("RSVP"&amp;"-"&amp;$A185,'All_GuestsList '!$B:$M,2,FALSE)," ")</f>
        <v xml:space="preserve"> </v>
      </c>
      <c r="E185" s="79" t="str">
        <f>IFERROR(VLOOKUP("RSVP"&amp;"-"&amp;$A185,'All_GuestsList '!$B:$M,3,FALSE)," ")</f>
        <v xml:space="preserve"> </v>
      </c>
      <c r="F185" s="79" t="str">
        <f>IFERROR(VLOOKUP("RSVP"&amp;"-"&amp;$A185,'All_GuestsList '!$B:$M,8,FALSE)," ")</f>
        <v xml:space="preserve"> </v>
      </c>
      <c r="G185" s="79" t="str">
        <f>IFERROR(VLOOKUP("RSVP"&amp;"-"&amp;$A185,'All_GuestsList '!$B:$M,11,FALSE)," ")</f>
        <v xml:space="preserve"> </v>
      </c>
      <c r="H185" s="79" t="str">
        <f>IFERROR(VLOOKUP("RSVP"&amp;"-"&amp;$A185,'All_GuestsList '!$B:$M,12,FALSE)," ")</f>
        <v xml:space="preserve"> </v>
      </c>
    </row>
    <row r="186" spans="1:8" x14ac:dyDescent="0.25">
      <c r="A186" s="85">
        <v>185</v>
      </c>
      <c r="B186" s="85" t="str">
        <f>C186&amp;"-"&amp;COUNTIF($C$2:C186,C186)</f>
        <v>-0</v>
      </c>
      <c r="C186" s="84"/>
      <c r="D186" s="79" t="str">
        <f>IFERROR(VLOOKUP("RSVP"&amp;"-"&amp;$A186,'All_GuestsList '!$B:$M,2,FALSE)," ")</f>
        <v xml:space="preserve"> </v>
      </c>
      <c r="E186" s="79" t="str">
        <f>IFERROR(VLOOKUP("RSVP"&amp;"-"&amp;$A186,'All_GuestsList '!$B:$M,3,FALSE)," ")</f>
        <v xml:space="preserve"> </v>
      </c>
      <c r="F186" s="79" t="str">
        <f>IFERROR(VLOOKUP("RSVP"&amp;"-"&amp;$A186,'All_GuestsList '!$B:$M,8,FALSE)," ")</f>
        <v xml:space="preserve"> </v>
      </c>
      <c r="G186" s="79" t="str">
        <f>IFERROR(VLOOKUP("RSVP"&amp;"-"&amp;$A186,'All_GuestsList '!$B:$M,11,FALSE)," ")</f>
        <v xml:space="preserve"> </v>
      </c>
      <c r="H186" s="79" t="str">
        <f>IFERROR(VLOOKUP("RSVP"&amp;"-"&amp;$A186,'All_GuestsList '!$B:$M,12,FALSE)," ")</f>
        <v xml:space="preserve"> </v>
      </c>
    </row>
    <row r="187" spans="1:8" x14ac:dyDescent="0.25">
      <c r="A187" s="85">
        <v>186</v>
      </c>
      <c r="B187" s="85" t="str">
        <f>C187&amp;"-"&amp;COUNTIF($C$2:C187,C187)</f>
        <v>-0</v>
      </c>
      <c r="C187" s="84"/>
      <c r="D187" s="79" t="str">
        <f>IFERROR(VLOOKUP("RSVP"&amp;"-"&amp;$A187,'All_GuestsList '!$B:$M,2,FALSE)," ")</f>
        <v xml:space="preserve"> </v>
      </c>
      <c r="E187" s="79" t="str">
        <f>IFERROR(VLOOKUP("RSVP"&amp;"-"&amp;$A187,'All_GuestsList '!$B:$M,3,FALSE)," ")</f>
        <v xml:space="preserve"> </v>
      </c>
      <c r="F187" s="79" t="str">
        <f>IFERROR(VLOOKUP("RSVP"&amp;"-"&amp;$A187,'All_GuestsList '!$B:$M,8,FALSE)," ")</f>
        <v xml:space="preserve"> </v>
      </c>
      <c r="G187" s="79" t="str">
        <f>IFERROR(VLOOKUP("RSVP"&amp;"-"&amp;$A187,'All_GuestsList '!$B:$M,11,FALSE)," ")</f>
        <v xml:space="preserve"> </v>
      </c>
      <c r="H187" s="79" t="str">
        <f>IFERROR(VLOOKUP("RSVP"&amp;"-"&amp;$A187,'All_GuestsList '!$B:$M,12,FALSE)," ")</f>
        <v xml:space="preserve"> </v>
      </c>
    </row>
    <row r="188" spans="1:8" x14ac:dyDescent="0.25">
      <c r="A188" s="85">
        <v>187</v>
      </c>
      <c r="B188" s="85" t="str">
        <f>C188&amp;"-"&amp;COUNTIF($C$2:C188,C188)</f>
        <v>-0</v>
      </c>
      <c r="C188" s="84"/>
      <c r="D188" s="79" t="str">
        <f>IFERROR(VLOOKUP("RSVP"&amp;"-"&amp;$A188,'All_GuestsList '!$B:$M,2,FALSE)," ")</f>
        <v xml:space="preserve"> </v>
      </c>
      <c r="E188" s="79" t="str">
        <f>IFERROR(VLOOKUP("RSVP"&amp;"-"&amp;$A188,'All_GuestsList '!$B:$M,3,FALSE)," ")</f>
        <v xml:space="preserve"> </v>
      </c>
      <c r="F188" s="79" t="str">
        <f>IFERROR(VLOOKUP("RSVP"&amp;"-"&amp;$A188,'All_GuestsList '!$B:$M,8,FALSE)," ")</f>
        <v xml:space="preserve"> </v>
      </c>
      <c r="G188" s="79" t="str">
        <f>IFERROR(VLOOKUP("RSVP"&amp;"-"&amp;$A188,'All_GuestsList '!$B:$M,11,FALSE)," ")</f>
        <v xml:space="preserve"> </v>
      </c>
      <c r="H188" s="79" t="str">
        <f>IFERROR(VLOOKUP("RSVP"&amp;"-"&amp;$A188,'All_GuestsList '!$B:$M,12,FALSE)," ")</f>
        <v xml:space="preserve"> </v>
      </c>
    </row>
    <row r="189" spans="1:8" x14ac:dyDescent="0.25">
      <c r="A189" s="85">
        <v>188</v>
      </c>
      <c r="B189" s="85" t="str">
        <f>C189&amp;"-"&amp;COUNTIF($C$2:C189,C189)</f>
        <v>-0</v>
      </c>
      <c r="C189" s="84"/>
      <c r="D189" s="79" t="str">
        <f>IFERROR(VLOOKUP("RSVP"&amp;"-"&amp;$A189,'All_GuestsList '!$B:$M,2,FALSE)," ")</f>
        <v xml:space="preserve"> </v>
      </c>
      <c r="E189" s="79" t="str">
        <f>IFERROR(VLOOKUP("RSVP"&amp;"-"&amp;$A189,'All_GuestsList '!$B:$M,3,FALSE)," ")</f>
        <v xml:space="preserve"> </v>
      </c>
      <c r="F189" s="79" t="str">
        <f>IFERROR(VLOOKUP("RSVP"&amp;"-"&amp;$A189,'All_GuestsList '!$B:$M,8,FALSE)," ")</f>
        <v xml:space="preserve"> </v>
      </c>
      <c r="G189" s="79" t="str">
        <f>IFERROR(VLOOKUP("RSVP"&amp;"-"&amp;$A189,'All_GuestsList '!$B:$M,11,FALSE)," ")</f>
        <v xml:space="preserve"> </v>
      </c>
      <c r="H189" s="79" t="str">
        <f>IFERROR(VLOOKUP("RSVP"&amp;"-"&amp;$A189,'All_GuestsList '!$B:$M,12,FALSE)," ")</f>
        <v xml:space="preserve"> </v>
      </c>
    </row>
    <row r="190" spans="1:8" x14ac:dyDescent="0.25">
      <c r="A190" s="85">
        <v>189</v>
      </c>
      <c r="B190" s="85" t="str">
        <f>C190&amp;"-"&amp;COUNTIF($C$2:C190,C190)</f>
        <v>-0</v>
      </c>
      <c r="C190" s="84"/>
      <c r="D190" s="79" t="str">
        <f>IFERROR(VLOOKUP("RSVP"&amp;"-"&amp;$A190,'All_GuestsList '!$B:$M,2,FALSE)," ")</f>
        <v xml:space="preserve"> </v>
      </c>
      <c r="E190" s="79" t="str">
        <f>IFERROR(VLOOKUP("RSVP"&amp;"-"&amp;$A190,'All_GuestsList '!$B:$M,3,FALSE)," ")</f>
        <v xml:space="preserve"> </v>
      </c>
      <c r="F190" s="79" t="str">
        <f>IFERROR(VLOOKUP("RSVP"&amp;"-"&amp;$A190,'All_GuestsList '!$B:$M,8,FALSE)," ")</f>
        <v xml:space="preserve"> </v>
      </c>
      <c r="G190" s="79" t="str">
        <f>IFERROR(VLOOKUP("RSVP"&amp;"-"&amp;$A190,'All_GuestsList '!$B:$M,11,FALSE)," ")</f>
        <v xml:space="preserve"> </v>
      </c>
      <c r="H190" s="79" t="str">
        <f>IFERROR(VLOOKUP("RSVP"&amp;"-"&amp;$A190,'All_GuestsList '!$B:$M,12,FALSE)," ")</f>
        <v xml:space="preserve"> </v>
      </c>
    </row>
    <row r="191" spans="1:8" x14ac:dyDescent="0.25">
      <c r="A191" s="85">
        <v>190</v>
      </c>
      <c r="B191" s="85" t="str">
        <f>C191&amp;"-"&amp;COUNTIF($C$2:C191,C191)</f>
        <v>-0</v>
      </c>
      <c r="C191" s="84"/>
      <c r="D191" s="79" t="str">
        <f>IFERROR(VLOOKUP("RSVP"&amp;"-"&amp;$A191,'All_GuestsList '!$B:$M,2,FALSE)," ")</f>
        <v xml:space="preserve"> </v>
      </c>
      <c r="E191" s="79" t="str">
        <f>IFERROR(VLOOKUP("RSVP"&amp;"-"&amp;$A191,'All_GuestsList '!$B:$M,3,FALSE)," ")</f>
        <v xml:space="preserve"> </v>
      </c>
      <c r="F191" s="79" t="str">
        <f>IFERROR(VLOOKUP("RSVP"&amp;"-"&amp;$A191,'All_GuestsList '!$B:$M,8,FALSE)," ")</f>
        <v xml:space="preserve"> </v>
      </c>
      <c r="G191" s="79" t="str">
        <f>IFERROR(VLOOKUP("RSVP"&amp;"-"&amp;$A191,'All_GuestsList '!$B:$M,11,FALSE)," ")</f>
        <v xml:space="preserve"> </v>
      </c>
      <c r="H191" s="79" t="str">
        <f>IFERROR(VLOOKUP("RSVP"&amp;"-"&amp;$A191,'All_GuestsList '!$B:$M,12,FALSE)," ")</f>
        <v xml:space="preserve"> </v>
      </c>
    </row>
    <row r="192" spans="1:8" x14ac:dyDescent="0.25">
      <c r="A192" s="85">
        <v>191</v>
      </c>
      <c r="B192" s="85" t="str">
        <f>C192&amp;"-"&amp;COUNTIF($C$2:C192,C192)</f>
        <v>-0</v>
      </c>
      <c r="C192" s="84"/>
      <c r="D192" s="79" t="str">
        <f>IFERROR(VLOOKUP("RSVP"&amp;"-"&amp;$A192,'All_GuestsList '!$B:$M,2,FALSE)," ")</f>
        <v xml:space="preserve"> </v>
      </c>
      <c r="E192" s="79" t="str">
        <f>IFERROR(VLOOKUP("RSVP"&amp;"-"&amp;$A192,'All_GuestsList '!$B:$M,3,FALSE)," ")</f>
        <v xml:space="preserve"> </v>
      </c>
      <c r="F192" s="79" t="str">
        <f>IFERROR(VLOOKUP("RSVP"&amp;"-"&amp;$A192,'All_GuestsList '!$B:$M,8,FALSE)," ")</f>
        <v xml:space="preserve"> </v>
      </c>
      <c r="G192" s="79" t="str">
        <f>IFERROR(VLOOKUP("RSVP"&amp;"-"&amp;$A192,'All_GuestsList '!$B:$M,11,FALSE)," ")</f>
        <v xml:space="preserve"> </v>
      </c>
      <c r="H192" s="79" t="str">
        <f>IFERROR(VLOOKUP("RSVP"&amp;"-"&amp;$A192,'All_GuestsList '!$B:$M,12,FALSE)," ")</f>
        <v xml:space="preserve"> </v>
      </c>
    </row>
    <row r="193" spans="1:8" x14ac:dyDescent="0.25">
      <c r="A193" s="85">
        <v>192</v>
      </c>
      <c r="B193" s="85" t="str">
        <f>C193&amp;"-"&amp;COUNTIF($C$2:C193,C193)</f>
        <v>-0</v>
      </c>
      <c r="C193" s="84"/>
      <c r="D193" s="79" t="str">
        <f>IFERROR(VLOOKUP("RSVP"&amp;"-"&amp;$A193,'All_GuestsList '!$B:$M,2,FALSE)," ")</f>
        <v xml:space="preserve"> </v>
      </c>
      <c r="E193" s="79" t="str">
        <f>IFERROR(VLOOKUP("RSVP"&amp;"-"&amp;$A193,'All_GuestsList '!$B:$M,3,FALSE)," ")</f>
        <v xml:space="preserve"> </v>
      </c>
      <c r="F193" s="79" t="str">
        <f>IFERROR(VLOOKUP("RSVP"&amp;"-"&amp;$A193,'All_GuestsList '!$B:$M,8,FALSE)," ")</f>
        <v xml:space="preserve"> </v>
      </c>
      <c r="G193" s="79" t="str">
        <f>IFERROR(VLOOKUP("RSVP"&amp;"-"&amp;$A193,'All_GuestsList '!$B:$M,11,FALSE)," ")</f>
        <v xml:space="preserve"> </v>
      </c>
      <c r="H193" s="79" t="str">
        <f>IFERROR(VLOOKUP("RSVP"&amp;"-"&amp;$A193,'All_GuestsList '!$B:$M,12,FALSE)," ")</f>
        <v xml:space="preserve"> </v>
      </c>
    </row>
    <row r="194" spans="1:8" x14ac:dyDescent="0.25">
      <c r="A194" s="85">
        <v>193</v>
      </c>
      <c r="B194" s="85" t="str">
        <f>C194&amp;"-"&amp;COUNTIF($C$2:C194,C194)</f>
        <v>-0</v>
      </c>
      <c r="C194" s="84"/>
      <c r="D194" s="79" t="str">
        <f>IFERROR(VLOOKUP("RSVP"&amp;"-"&amp;$A194,'All_GuestsList '!$B:$M,2,FALSE)," ")</f>
        <v xml:space="preserve"> </v>
      </c>
      <c r="E194" s="79" t="str">
        <f>IFERROR(VLOOKUP("RSVP"&amp;"-"&amp;$A194,'All_GuestsList '!$B:$M,3,FALSE)," ")</f>
        <v xml:space="preserve"> </v>
      </c>
      <c r="F194" s="79" t="str">
        <f>IFERROR(VLOOKUP("RSVP"&amp;"-"&amp;$A194,'All_GuestsList '!$B:$M,8,FALSE)," ")</f>
        <v xml:space="preserve"> </v>
      </c>
      <c r="G194" s="79" t="str">
        <f>IFERROR(VLOOKUP("RSVP"&amp;"-"&amp;$A194,'All_GuestsList '!$B:$M,11,FALSE)," ")</f>
        <v xml:space="preserve"> </v>
      </c>
      <c r="H194" s="79" t="str">
        <f>IFERROR(VLOOKUP("RSVP"&amp;"-"&amp;$A194,'All_GuestsList '!$B:$M,12,FALSE)," ")</f>
        <v xml:space="preserve"> </v>
      </c>
    </row>
    <row r="195" spans="1:8" x14ac:dyDescent="0.25">
      <c r="A195" s="85">
        <v>194</v>
      </c>
      <c r="B195" s="85" t="str">
        <f>C195&amp;"-"&amp;COUNTIF($C$2:C195,C195)</f>
        <v>-0</v>
      </c>
      <c r="C195" s="84"/>
      <c r="D195" s="79" t="str">
        <f>IFERROR(VLOOKUP("RSVP"&amp;"-"&amp;$A195,'All_GuestsList '!$B:$M,2,FALSE)," ")</f>
        <v xml:space="preserve"> </v>
      </c>
      <c r="E195" s="79" t="str">
        <f>IFERROR(VLOOKUP("RSVP"&amp;"-"&amp;$A195,'All_GuestsList '!$B:$M,3,FALSE)," ")</f>
        <v xml:space="preserve"> </v>
      </c>
      <c r="F195" s="79" t="str">
        <f>IFERROR(VLOOKUP("RSVP"&amp;"-"&amp;$A195,'All_GuestsList '!$B:$M,8,FALSE)," ")</f>
        <v xml:space="preserve"> </v>
      </c>
      <c r="G195" s="79" t="str">
        <f>IFERROR(VLOOKUP("RSVP"&amp;"-"&amp;$A195,'All_GuestsList '!$B:$M,11,FALSE)," ")</f>
        <v xml:space="preserve"> </v>
      </c>
      <c r="H195" s="79" t="str">
        <f>IFERROR(VLOOKUP("RSVP"&amp;"-"&amp;$A195,'All_GuestsList '!$B:$M,12,FALSE)," ")</f>
        <v xml:space="preserve"> </v>
      </c>
    </row>
    <row r="196" spans="1:8" x14ac:dyDescent="0.25">
      <c r="A196" s="85">
        <v>195</v>
      </c>
      <c r="B196" s="85" t="str">
        <f>C196&amp;"-"&amp;COUNTIF($C$2:C196,C196)</f>
        <v>-0</v>
      </c>
      <c r="C196" s="84"/>
      <c r="D196" s="79" t="str">
        <f>IFERROR(VLOOKUP("RSVP"&amp;"-"&amp;$A196,'All_GuestsList '!$B:$M,2,FALSE)," ")</f>
        <v xml:space="preserve"> </v>
      </c>
      <c r="E196" s="79" t="str">
        <f>IFERROR(VLOOKUP("RSVP"&amp;"-"&amp;$A196,'All_GuestsList '!$B:$M,3,FALSE)," ")</f>
        <v xml:space="preserve"> </v>
      </c>
      <c r="F196" s="79" t="str">
        <f>IFERROR(VLOOKUP("RSVP"&amp;"-"&amp;$A196,'All_GuestsList '!$B:$M,8,FALSE)," ")</f>
        <v xml:space="preserve"> </v>
      </c>
      <c r="G196" s="79" t="str">
        <f>IFERROR(VLOOKUP("RSVP"&amp;"-"&amp;$A196,'All_GuestsList '!$B:$M,11,FALSE)," ")</f>
        <v xml:space="preserve"> </v>
      </c>
      <c r="H196" s="79" t="str">
        <f>IFERROR(VLOOKUP("RSVP"&amp;"-"&amp;$A196,'All_GuestsList '!$B:$M,12,FALSE)," ")</f>
        <v xml:space="preserve"> </v>
      </c>
    </row>
    <row r="197" spans="1:8" x14ac:dyDescent="0.25">
      <c r="A197" s="85">
        <v>196</v>
      </c>
      <c r="B197" s="85" t="str">
        <f>C197&amp;"-"&amp;COUNTIF($C$2:C197,C197)</f>
        <v>-0</v>
      </c>
      <c r="C197" s="84"/>
      <c r="D197" s="79" t="str">
        <f>IFERROR(VLOOKUP("RSVP"&amp;"-"&amp;$A197,'All_GuestsList '!$B:$M,2,FALSE)," ")</f>
        <v xml:space="preserve"> </v>
      </c>
      <c r="E197" s="79" t="str">
        <f>IFERROR(VLOOKUP("RSVP"&amp;"-"&amp;$A197,'All_GuestsList '!$B:$M,3,FALSE)," ")</f>
        <v xml:space="preserve"> </v>
      </c>
      <c r="F197" s="79" t="str">
        <f>IFERROR(VLOOKUP("RSVP"&amp;"-"&amp;$A197,'All_GuestsList '!$B:$M,8,FALSE)," ")</f>
        <v xml:space="preserve"> </v>
      </c>
      <c r="G197" s="79" t="str">
        <f>IFERROR(VLOOKUP("RSVP"&amp;"-"&amp;$A197,'All_GuestsList '!$B:$M,11,FALSE)," ")</f>
        <v xml:space="preserve"> </v>
      </c>
      <c r="H197" s="79" t="str">
        <f>IFERROR(VLOOKUP("RSVP"&amp;"-"&amp;$A197,'All_GuestsList '!$B:$M,12,FALSE)," ")</f>
        <v xml:space="preserve"> </v>
      </c>
    </row>
    <row r="198" spans="1:8" x14ac:dyDescent="0.25">
      <c r="A198" s="85">
        <v>197</v>
      </c>
      <c r="B198" s="85" t="str">
        <f>C198&amp;"-"&amp;COUNTIF($C$2:C198,C198)</f>
        <v>-0</v>
      </c>
      <c r="C198" s="84"/>
      <c r="D198" s="79" t="str">
        <f>IFERROR(VLOOKUP("RSVP"&amp;"-"&amp;$A198,'All_GuestsList '!$B:$M,2,FALSE)," ")</f>
        <v xml:space="preserve"> </v>
      </c>
      <c r="E198" s="79" t="str">
        <f>IFERROR(VLOOKUP("RSVP"&amp;"-"&amp;$A198,'All_GuestsList '!$B:$M,3,FALSE)," ")</f>
        <v xml:space="preserve"> </v>
      </c>
      <c r="F198" s="79" t="str">
        <f>IFERROR(VLOOKUP("RSVP"&amp;"-"&amp;$A198,'All_GuestsList '!$B:$M,8,FALSE)," ")</f>
        <v xml:space="preserve"> </v>
      </c>
      <c r="G198" s="79" t="str">
        <f>IFERROR(VLOOKUP("RSVP"&amp;"-"&amp;$A198,'All_GuestsList '!$B:$M,11,FALSE)," ")</f>
        <v xml:space="preserve"> </v>
      </c>
      <c r="H198" s="79" t="str">
        <f>IFERROR(VLOOKUP("RSVP"&amp;"-"&amp;$A198,'All_GuestsList '!$B:$M,12,FALSE)," ")</f>
        <v xml:space="preserve"> </v>
      </c>
    </row>
    <row r="199" spans="1:8" x14ac:dyDescent="0.25">
      <c r="A199" s="85">
        <v>198</v>
      </c>
      <c r="B199" s="85" t="str">
        <f>C199&amp;"-"&amp;COUNTIF($C$2:C199,C199)</f>
        <v>-0</v>
      </c>
      <c r="C199" s="84"/>
      <c r="D199" s="79" t="str">
        <f>IFERROR(VLOOKUP("RSVP"&amp;"-"&amp;$A199,'All_GuestsList '!$B:$M,2,FALSE)," ")</f>
        <v xml:space="preserve"> </v>
      </c>
      <c r="E199" s="79" t="str">
        <f>IFERROR(VLOOKUP("RSVP"&amp;"-"&amp;$A199,'All_GuestsList '!$B:$M,3,FALSE)," ")</f>
        <v xml:space="preserve"> </v>
      </c>
      <c r="F199" s="79" t="str">
        <f>IFERROR(VLOOKUP("RSVP"&amp;"-"&amp;$A199,'All_GuestsList '!$B:$M,8,FALSE)," ")</f>
        <v xml:space="preserve"> </v>
      </c>
      <c r="G199" s="79" t="str">
        <f>IFERROR(VLOOKUP("RSVP"&amp;"-"&amp;$A199,'All_GuestsList '!$B:$M,11,FALSE)," ")</f>
        <v xml:space="preserve"> </v>
      </c>
      <c r="H199" s="79" t="str">
        <f>IFERROR(VLOOKUP("RSVP"&amp;"-"&amp;$A199,'All_GuestsList '!$B:$M,12,FALSE)," ")</f>
        <v xml:space="preserve"> </v>
      </c>
    </row>
    <row r="200" spans="1:8" x14ac:dyDescent="0.25">
      <c r="A200" s="85">
        <v>199</v>
      </c>
      <c r="B200" s="85" t="str">
        <f>C200&amp;"-"&amp;COUNTIF($C$2:C200,C200)</f>
        <v>-0</v>
      </c>
      <c r="C200" s="84"/>
      <c r="D200" s="79" t="str">
        <f>IFERROR(VLOOKUP("RSVP"&amp;"-"&amp;$A200,'All_GuestsList '!$B:$M,2,FALSE)," ")</f>
        <v xml:space="preserve"> </v>
      </c>
      <c r="E200" s="79" t="str">
        <f>IFERROR(VLOOKUP("RSVP"&amp;"-"&amp;$A200,'All_GuestsList '!$B:$M,3,FALSE)," ")</f>
        <v xml:space="preserve"> </v>
      </c>
      <c r="F200" s="79" t="str">
        <f>IFERROR(VLOOKUP("RSVP"&amp;"-"&amp;$A200,'All_GuestsList '!$B:$M,8,FALSE)," ")</f>
        <v xml:space="preserve"> </v>
      </c>
      <c r="G200" s="79" t="str">
        <f>IFERROR(VLOOKUP("RSVP"&amp;"-"&amp;$A200,'All_GuestsList '!$B:$M,11,FALSE)," ")</f>
        <v xml:space="preserve"> </v>
      </c>
      <c r="H200" s="79" t="str">
        <f>IFERROR(VLOOKUP("RSVP"&amp;"-"&amp;$A200,'All_GuestsList '!$B:$M,12,FALSE)," ")</f>
        <v xml:space="preserve"> </v>
      </c>
    </row>
    <row r="201" spans="1:8" x14ac:dyDescent="0.25">
      <c r="A201" s="85">
        <v>200</v>
      </c>
      <c r="B201" s="85" t="str">
        <f>C201&amp;"-"&amp;COUNTIF($C$2:C201,C201)</f>
        <v>-0</v>
      </c>
      <c r="C201" s="84"/>
      <c r="D201" s="79" t="str">
        <f>IFERROR(VLOOKUP("RSVP"&amp;"-"&amp;$A201,'All_GuestsList '!$B:$M,2,FALSE)," ")</f>
        <v xml:space="preserve"> </v>
      </c>
      <c r="E201" s="79" t="str">
        <f>IFERROR(VLOOKUP("RSVP"&amp;"-"&amp;$A201,'All_GuestsList '!$B:$M,3,FALSE)," ")</f>
        <v xml:space="preserve"> </v>
      </c>
      <c r="F201" s="79" t="str">
        <f>IFERROR(VLOOKUP("RSVP"&amp;"-"&amp;$A201,'All_GuestsList '!$B:$M,8,FALSE)," ")</f>
        <v xml:space="preserve"> </v>
      </c>
      <c r="G201" s="79" t="str">
        <f>IFERROR(VLOOKUP("RSVP"&amp;"-"&amp;$A201,'All_GuestsList '!$B:$M,11,FALSE)," ")</f>
        <v xml:space="preserve"> </v>
      </c>
      <c r="H201" s="79" t="str">
        <f>IFERROR(VLOOKUP("RSVP"&amp;"-"&amp;$A201,'All_GuestsList '!$B:$M,12,FALSE)," ")</f>
        <v xml:space="preserve"> </v>
      </c>
    </row>
    <row r="203" spans="1:8" x14ac:dyDescent="0.25">
      <c r="C203" s="81"/>
      <c r="D203" s="77"/>
      <c r="E203" s="77"/>
      <c r="F203" s="77"/>
    </row>
    <row r="204" spans="1:8" x14ac:dyDescent="0.25">
      <c r="C204" s="81"/>
      <c r="D204" s="77"/>
      <c r="E204" s="77"/>
      <c r="F204" s="77"/>
    </row>
    <row r="205" spans="1:8" x14ac:dyDescent="0.25">
      <c r="C205" s="81"/>
      <c r="D205" s="77"/>
      <c r="E205" s="77"/>
      <c r="F205" s="77"/>
    </row>
    <row r="206" spans="1:8" x14ac:dyDescent="0.25">
      <c r="C206" s="81"/>
      <c r="D206" s="77"/>
      <c r="E206" s="77"/>
      <c r="F206" s="77"/>
    </row>
    <row r="207" spans="1:8" x14ac:dyDescent="0.25">
      <c r="C207" s="81"/>
      <c r="D207" s="77"/>
      <c r="E207" s="77"/>
      <c r="F207" s="77"/>
    </row>
    <row r="208" spans="1:8" x14ac:dyDescent="0.25">
      <c r="C208" s="81"/>
      <c r="D208" s="77"/>
      <c r="E208" s="77"/>
      <c r="F208" s="77"/>
    </row>
    <row r="209" spans="3:6" x14ac:dyDescent="0.25">
      <c r="C209" s="81"/>
      <c r="D209" s="77"/>
      <c r="E209" s="77"/>
      <c r="F209" s="77"/>
    </row>
    <row r="210" spans="3:6" x14ac:dyDescent="0.25">
      <c r="C210" s="81"/>
      <c r="D210" s="77"/>
      <c r="E210" s="77"/>
      <c r="F210" s="77"/>
    </row>
    <row r="211" spans="3:6" x14ac:dyDescent="0.25">
      <c r="C211" s="81"/>
      <c r="D211" s="77"/>
      <c r="E211" s="77"/>
      <c r="F211" s="77"/>
    </row>
    <row r="212" spans="3:6" x14ac:dyDescent="0.25">
      <c r="C212" s="81"/>
      <c r="D212" s="77"/>
      <c r="E212" s="77"/>
      <c r="F212" s="77"/>
    </row>
    <row r="213" spans="3:6" x14ac:dyDescent="0.25">
      <c r="C213" s="81"/>
      <c r="D213" s="77"/>
      <c r="E213" s="77"/>
      <c r="F213" s="77"/>
    </row>
    <row r="214" spans="3:6" x14ac:dyDescent="0.25">
      <c r="C214" s="81"/>
      <c r="D214" s="77"/>
      <c r="E214" s="77"/>
      <c r="F214" s="77"/>
    </row>
    <row r="215" spans="3:6" x14ac:dyDescent="0.25">
      <c r="C215" s="81"/>
      <c r="D215" s="77"/>
      <c r="E215" s="77"/>
      <c r="F215" s="77"/>
    </row>
    <row r="216" spans="3:6" x14ac:dyDescent="0.25">
      <c r="C216" s="81"/>
      <c r="D216" s="77"/>
      <c r="E216" s="77"/>
      <c r="F216" s="77"/>
    </row>
    <row r="217" spans="3:6" x14ac:dyDescent="0.25">
      <c r="C217" s="81"/>
      <c r="D217" s="77"/>
      <c r="E217" s="77"/>
      <c r="F217" s="77"/>
    </row>
    <row r="218" spans="3:6" x14ac:dyDescent="0.25">
      <c r="C218" s="81"/>
      <c r="D218" s="77"/>
      <c r="E218" s="77"/>
      <c r="F218" s="77"/>
    </row>
    <row r="219" spans="3:6" x14ac:dyDescent="0.25">
      <c r="C219" s="81"/>
      <c r="D219" s="77"/>
      <c r="E219" s="77"/>
      <c r="F219" s="77"/>
    </row>
    <row r="220" spans="3:6" x14ac:dyDescent="0.25">
      <c r="C220" s="81"/>
      <c r="D220" s="77"/>
      <c r="E220" s="77"/>
      <c r="F220" s="77"/>
    </row>
    <row r="221" spans="3:6" x14ac:dyDescent="0.25">
      <c r="C221" s="81"/>
      <c r="D221" s="77"/>
      <c r="E221" s="77"/>
      <c r="F221" s="77"/>
    </row>
    <row r="222" spans="3:6" x14ac:dyDescent="0.25">
      <c r="C222" s="81"/>
      <c r="D222" s="77"/>
      <c r="E222" s="77"/>
      <c r="F222" s="77"/>
    </row>
  </sheetData>
  <sheetProtection sheet="1" objects="1" scenarios="1"/>
  <dataValidations count="1">
    <dataValidation type="list" allowBlank="1" showInputMessage="1" showErrorMessage="1" sqref="C2:C201" xr:uid="{00000000-0002-0000-0200-000000000000}">
      <formula1>"1,2,3,4,5,6,7,8,9,10,11,12,13,14,15,16,17,18,19,20"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25920-4779-4C6E-A3B8-ACDA08F9076F}">
  <dimension ref="A1:G201"/>
  <sheetViews>
    <sheetView workbookViewId="0">
      <selection activeCell="D5" sqref="D5"/>
    </sheetView>
  </sheetViews>
  <sheetFormatPr defaultRowHeight="15" x14ac:dyDescent="0.25"/>
  <cols>
    <col min="1" max="1" width="15.42578125" style="77" customWidth="1"/>
    <col min="2" max="2" width="9.140625" style="88"/>
    <col min="3" max="3" width="11.85546875" style="78" bestFit="1" customWidth="1"/>
    <col min="4" max="4" width="10.140625" style="77" bestFit="1" customWidth="1"/>
    <col min="5" max="5" width="15.85546875" style="77" bestFit="1" customWidth="1"/>
    <col min="6" max="6" width="12.5703125" style="77" bestFit="1" customWidth="1"/>
    <col min="7" max="7" width="21.5703125" style="77" customWidth="1"/>
    <col min="8" max="16384" width="9.140625" style="81"/>
  </cols>
  <sheetData>
    <row r="1" spans="1:7" x14ac:dyDescent="0.25">
      <c r="A1" s="91" t="s">
        <v>481</v>
      </c>
      <c r="B1" s="90" t="s">
        <v>480</v>
      </c>
      <c r="C1" s="80" t="s">
        <v>277</v>
      </c>
      <c r="D1" s="80" t="s">
        <v>276</v>
      </c>
      <c r="E1" s="80" t="s">
        <v>271</v>
      </c>
      <c r="F1" s="80" t="s">
        <v>268</v>
      </c>
      <c r="G1" s="80" t="s">
        <v>26</v>
      </c>
    </row>
    <row r="2" spans="1:7" x14ac:dyDescent="0.25">
      <c r="A2" s="138">
        <v>1</v>
      </c>
      <c r="B2" s="89" t="s">
        <v>479</v>
      </c>
      <c r="C2" s="79" t="str">
        <f>IFERROR(VLOOKUP($B2,RSVP_GuestsList_TableSelection!$B:$H,3,FALSE),"")</f>
        <v/>
      </c>
      <c r="D2" s="79" t="str">
        <f>IFERROR(VLOOKUP($B2,RSVP_GuestsList_TableSelection!$B:$H,4,FALSE),"")</f>
        <v/>
      </c>
      <c r="E2" s="79" t="str">
        <f>IFERROR(VLOOKUP($B2,RSVP_GuestsList_TableSelection!$B:$H,5,FALSE),"")</f>
        <v/>
      </c>
      <c r="F2" s="79" t="str">
        <f>IFERROR(VLOOKUP($B2,RSVP_GuestsList_TableSelection!$B:$H,6,FALSE),"")</f>
        <v/>
      </c>
      <c r="G2" s="79" t="str">
        <f>IFERROR(VLOOKUP($B2,RSVP_GuestsList_TableSelection!$B:$H,7,FALSE),"")</f>
        <v/>
      </c>
    </row>
    <row r="3" spans="1:7" x14ac:dyDescent="0.25">
      <c r="A3" s="138"/>
      <c r="B3" s="89" t="s">
        <v>478</v>
      </c>
      <c r="C3" s="79" t="str">
        <f>IFERROR(VLOOKUP($B3,RSVP_GuestsList_TableSelection!$B:$H,3,FALSE),"")</f>
        <v/>
      </c>
      <c r="D3" s="79" t="str">
        <f>IFERROR(VLOOKUP($B3,RSVP_GuestsList_TableSelection!$B:$H,4,FALSE),"")</f>
        <v/>
      </c>
      <c r="E3" s="79" t="str">
        <f>IFERROR(VLOOKUP($B3,RSVP_GuestsList_TableSelection!$B:$H,5,FALSE),"")</f>
        <v/>
      </c>
      <c r="F3" s="79" t="str">
        <f>IFERROR(VLOOKUP($B3,RSVP_GuestsList_TableSelection!$B:$H,6,FALSE),"")</f>
        <v/>
      </c>
      <c r="G3" s="79" t="str">
        <f>IFERROR(VLOOKUP($B3,RSVP_GuestsList_TableSelection!$B:$H,7,FALSE),"")</f>
        <v/>
      </c>
    </row>
    <row r="4" spans="1:7" x14ac:dyDescent="0.25">
      <c r="A4" s="138"/>
      <c r="B4" s="89" t="s">
        <v>477</v>
      </c>
      <c r="C4" s="79" t="str">
        <f>IFERROR(VLOOKUP($B4,RSVP_GuestsList_TableSelection!$B:$H,3,FALSE),"")</f>
        <v/>
      </c>
      <c r="D4" s="79" t="str">
        <f>IFERROR(VLOOKUP($B4,RSVP_GuestsList_TableSelection!$B:$H,4,FALSE),"")</f>
        <v/>
      </c>
      <c r="E4" s="79" t="str">
        <f>IFERROR(VLOOKUP($B4,RSVP_GuestsList_TableSelection!$B:$H,5,FALSE),"")</f>
        <v/>
      </c>
      <c r="F4" s="79" t="str">
        <f>IFERROR(VLOOKUP($B4,RSVP_GuestsList_TableSelection!$B:$H,6,FALSE),"")</f>
        <v/>
      </c>
      <c r="G4" s="79" t="str">
        <f>IFERROR(VLOOKUP($B4,RSVP_GuestsList_TableSelection!$B:$H,7,FALSE),"")</f>
        <v/>
      </c>
    </row>
    <row r="5" spans="1:7" x14ac:dyDescent="0.25">
      <c r="A5" s="138"/>
      <c r="B5" s="89" t="s">
        <v>476</v>
      </c>
      <c r="C5" s="79" t="str">
        <f>IFERROR(VLOOKUP($B5,RSVP_GuestsList_TableSelection!$B:$H,3,FALSE),"")</f>
        <v/>
      </c>
      <c r="D5" s="79" t="str">
        <f>IFERROR(VLOOKUP($B5,RSVP_GuestsList_TableSelection!$B:$H,4,FALSE),"")</f>
        <v/>
      </c>
      <c r="E5" s="79" t="str">
        <f>IFERROR(VLOOKUP($B5,RSVP_GuestsList_TableSelection!$B:$H,5,FALSE),"")</f>
        <v/>
      </c>
      <c r="F5" s="79" t="str">
        <f>IFERROR(VLOOKUP($B5,RSVP_GuestsList_TableSelection!$B:$H,6,FALSE),"")</f>
        <v/>
      </c>
      <c r="G5" s="79" t="str">
        <f>IFERROR(VLOOKUP($B5,RSVP_GuestsList_TableSelection!$B:$H,7,FALSE),"")</f>
        <v/>
      </c>
    </row>
    <row r="6" spans="1:7" x14ac:dyDescent="0.25">
      <c r="A6" s="138"/>
      <c r="B6" s="89" t="s">
        <v>475</v>
      </c>
      <c r="C6" s="79" t="str">
        <f>IFERROR(VLOOKUP($B6,RSVP_GuestsList_TableSelection!$B:$H,3,FALSE),"")</f>
        <v/>
      </c>
      <c r="D6" s="79" t="str">
        <f>IFERROR(VLOOKUP($B6,RSVP_GuestsList_TableSelection!$B:$H,4,FALSE),"")</f>
        <v/>
      </c>
      <c r="E6" s="79" t="str">
        <f>IFERROR(VLOOKUP($B6,RSVP_GuestsList_TableSelection!$B:$H,5,FALSE),"")</f>
        <v/>
      </c>
      <c r="F6" s="79" t="str">
        <f>IFERROR(VLOOKUP($B6,RSVP_GuestsList_TableSelection!$B:$H,6,FALSE),"")</f>
        <v/>
      </c>
      <c r="G6" s="79" t="str">
        <f>IFERROR(VLOOKUP($B6,RSVP_GuestsList_TableSelection!$B:$H,7,FALSE),"")</f>
        <v/>
      </c>
    </row>
    <row r="7" spans="1:7" x14ac:dyDescent="0.25">
      <c r="A7" s="138"/>
      <c r="B7" s="89" t="s">
        <v>474</v>
      </c>
      <c r="C7" s="79" t="str">
        <f>IFERROR(VLOOKUP($B7,RSVP_GuestsList_TableSelection!$B:$H,3,FALSE),"")</f>
        <v/>
      </c>
      <c r="D7" s="79" t="str">
        <f>IFERROR(VLOOKUP($B7,RSVP_GuestsList_TableSelection!$B:$H,4,FALSE),"")</f>
        <v/>
      </c>
      <c r="E7" s="79" t="str">
        <f>IFERROR(VLOOKUP($B7,RSVP_GuestsList_TableSelection!$B:$H,5,FALSE),"")</f>
        <v/>
      </c>
      <c r="F7" s="79" t="str">
        <f>IFERROR(VLOOKUP($B7,RSVP_GuestsList_TableSelection!$B:$H,6,FALSE),"")</f>
        <v/>
      </c>
      <c r="G7" s="79" t="str">
        <f>IFERROR(VLOOKUP($B7,RSVP_GuestsList_TableSelection!$B:$H,7,FALSE),"")</f>
        <v/>
      </c>
    </row>
    <row r="8" spans="1:7" x14ac:dyDescent="0.25">
      <c r="A8" s="138"/>
      <c r="B8" s="89" t="s">
        <v>473</v>
      </c>
      <c r="C8" s="79" t="str">
        <f>IFERROR(VLOOKUP($B8,RSVP_GuestsList_TableSelection!$B:$H,3,FALSE),"")</f>
        <v/>
      </c>
      <c r="D8" s="79" t="str">
        <f>IFERROR(VLOOKUP($B8,RSVP_GuestsList_TableSelection!$B:$H,4,FALSE),"")</f>
        <v/>
      </c>
      <c r="E8" s="79" t="str">
        <f>IFERROR(VLOOKUP($B8,RSVP_GuestsList_TableSelection!$B:$H,5,FALSE),"")</f>
        <v/>
      </c>
      <c r="F8" s="79" t="str">
        <f>IFERROR(VLOOKUP($B8,RSVP_GuestsList_TableSelection!$B:$H,6,FALSE),"")</f>
        <v/>
      </c>
      <c r="G8" s="79" t="str">
        <f>IFERROR(VLOOKUP($B8,RSVP_GuestsList_TableSelection!$B:$H,7,FALSE),"")</f>
        <v/>
      </c>
    </row>
    <row r="9" spans="1:7" x14ac:dyDescent="0.25">
      <c r="A9" s="138"/>
      <c r="B9" s="89" t="s">
        <v>472</v>
      </c>
      <c r="C9" s="79" t="str">
        <f>IFERROR(VLOOKUP($B9,RSVP_GuestsList_TableSelection!$B:$H,3,FALSE),"")</f>
        <v/>
      </c>
      <c r="D9" s="79" t="str">
        <f>IFERROR(VLOOKUP($B9,RSVP_GuestsList_TableSelection!$B:$H,4,FALSE),"")</f>
        <v/>
      </c>
      <c r="E9" s="79" t="str">
        <f>IFERROR(VLOOKUP($B9,RSVP_GuestsList_TableSelection!$B:$H,5,FALSE),"")</f>
        <v/>
      </c>
      <c r="F9" s="79" t="str">
        <f>IFERROR(VLOOKUP($B9,RSVP_GuestsList_TableSelection!$B:$H,6,FALSE),"")</f>
        <v/>
      </c>
      <c r="G9" s="79" t="str">
        <f>IFERROR(VLOOKUP($B9,RSVP_GuestsList_TableSelection!$B:$H,7,FALSE),"")</f>
        <v/>
      </c>
    </row>
    <row r="10" spans="1:7" x14ac:dyDescent="0.25">
      <c r="A10" s="138"/>
      <c r="B10" s="89" t="s">
        <v>471</v>
      </c>
      <c r="C10" s="79" t="str">
        <f>IFERROR(VLOOKUP($B10,RSVP_GuestsList_TableSelection!$B:$H,3,FALSE),"")</f>
        <v/>
      </c>
      <c r="D10" s="79" t="str">
        <f>IFERROR(VLOOKUP($B10,RSVP_GuestsList_TableSelection!$B:$H,4,FALSE),"")</f>
        <v/>
      </c>
      <c r="E10" s="79" t="str">
        <f>IFERROR(VLOOKUP($B10,RSVP_GuestsList_TableSelection!$B:$H,5,FALSE),"")</f>
        <v/>
      </c>
      <c r="F10" s="79" t="str">
        <f>IFERROR(VLOOKUP($B10,RSVP_GuestsList_TableSelection!$B:$H,6,FALSE),"")</f>
        <v/>
      </c>
      <c r="G10" s="79" t="str">
        <f>IFERROR(VLOOKUP($B10,RSVP_GuestsList_TableSelection!$B:$H,7,FALSE),"")</f>
        <v/>
      </c>
    </row>
    <row r="11" spans="1:7" x14ac:dyDescent="0.25">
      <c r="A11" s="138"/>
      <c r="B11" s="89" t="s">
        <v>470</v>
      </c>
      <c r="C11" s="79" t="str">
        <f>IFERROR(VLOOKUP($B11,RSVP_GuestsList_TableSelection!$B:$H,3,FALSE),"")</f>
        <v/>
      </c>
      <c r="D11" s="79" t="str">
        <f>IFERROR(VLOOKUP($B11,RSVP_GuestsList_TableSelection!$B:$H,4,FALSE),"")</f>
        <v/>
      </c>
      <c r="E11" s="79" t="str">
        <f>IFERROR(VLOOKUP($B11,RSVP_GuestsList_TableSelection!$B:$H,5,FALSE),"")</f>
        <v/>
      </c>
      <c r="F11" s="79" t="str">
        <f>IFERROR(VLOOKUP($B11,RSVP_GuestsList_TableSelection!$B:$H,6,FALSE),"")</f>
        <v/>
      </c>
      <c r="G11" s="79" t="str">
        <f>IFERROR(VLOOKUP($B11,RSVP_GuestsList_TableSelection!$B:$H,7,FALSE),"")</f>
        <v/>
      </c>
    </row>
    <row r="12" spans="1:7" x14ac:dyDescent="0.25">
      <c r="A12" s="138">
        <v>2</v>
      </c>
      <c r="B12" s="89" t="s">
        <v>469</v>
      </c>
      <c r="C12" s="79" t="str">
        <f>IFERROR(VLOOKUP($B12,RSVP_GuestsList_TableSelection!$B:$H,3,FALSE),"")</f>
        <v/>
      </c>
      <c r="D12" s="79" t="str">
        <f>IFERROR(VLOOKUP($B12,RSVP_GuestsList_TableSelection!$B:$H,4,FALSE),"")</f>
        <v/>
      </c>
      <c r="E12" s="79" t="str">
        <f>IFERROR(VLOOKUP($B12,RSVP_GuestsList_TableSelection!$B:$H,5,FALSE),"")</f>
        <v/>
      </c>
      <c r="F12" s="79" t="str">
        <f>IFERROR(VLOOKUP($B12,RSVP_GuestsList_TableSelection!$B:$H,6,FALSE),"")</f>
        <v/>
      </c>
      <c r="G12" s="79" t="str">
        <f>IFERROR(VLOOKUP($B12,RSVP_GuestsList_TableSelection!$B:$H,7,FALSE),"")</f>
        <v/>
      </c>
    </row>
    <row r="13" spans="1:7" x14ac:dyDescent="0.25">
      <c r="A13" s="138"/>
      <c r="B13" s="89" t="s">
        <v>468</v>
      </c>
      <c r="C13" s="79" t="str">
        <f>IFERROR(VLOOKUP($B13,RSVP_GuestsList_TableSelection!$B:$H,3,FALSE),"")</f>
        <v/>
      </c>
      <c r="D13" s="79" t="str">
        <f>IFERROR(VLOOKUP($B13,RSVP_GuestsList_TableSelection!$B:$H,4,FALSE),"")</f>
        <v/>
      </c>
      <c r="E13" s="79" t="str">
        <f>IFERROR(VLOOKUP($B13,RSVP_GuestsList_TableSelection!$B:$H,5,FALSE),"")</f>
        <v/>
      </c>
      <c r="F13" s="79" t="str">
        <f>IFERROR(VLOOKUP($B13,RSVP_GuestsList_TableSelection!$B:$H,6,FALSE),"")</f>
        <v/>
      </c>
      <c r="G13" s="79" t="str">
        <f>IFERROR(VLOOKUP($B13,RSVP_GuestsList_TableSelection!$B:$H,7,FALSE),"")</f>
        <v/>
      </c>
    </row>
    <row r="14" spans="1:7" x14ac:dyDescent="0.25">
      <c r="A14" s="138"/>
      <c r="B14" s="89" t="s">
        <v>467</v>
      </c>
      <c r="C14" s="79" t="str">
        <f>IFERROR(VLOOKUP($B14,RSVP_GuestsList_TableSelection!$B:$H,3,FALSE),"")</f>
        <v/>
      </c>
      <c r="D14" s="79" t="str">
        <f>IFERROR(VLOOKUP($B14,RSVP_GuestsList_TableSelection!$B:$H,4,FALSE),"")</f>
        <v/>
      </c>
      <c r="E14" s="79" t="str">
        <f>IFERROR(VLOOKUP($B14,RSVP_GuestsList_TableSelection!$B:$H,5,FALSE),"")</f>
        <v/>
      </c>
      <c r="F14" s="79" t="str">
        <f>IFERROR(VLOOKUP($B14,RSVP_GuestsList_TableSelection!$B:$H,6,FALSE),"")</f>
        <v/>
      </c>
      <c r="G14" s="79" t="str">
        <f>IFERROR(VLOOKUP($B14,RSVP_GuestsList_TableSelection!$B:$H,7,FALSE),"")</f>
        <v/>
      </c>
    </row>
    <row r="15" spans="1:7" x14ac:dyDescent="0.25">
      <c r="A15" s="138"/>
      <c r="B15" s="89" t="s">
        <v>466</v>
      </c>
      <c r="C15" s="79" t="str">
        <f>IFERROR(VLOOKUP($B15,RSVP_GuestsList_TableSelection!$B:$H,3,FALSE),"")</f>
        <v/>
      </c>
      <c r="D15" s="79" t="str">
        <f>IFERROR(VLOOKUP($B15,RSVP_GuestsList_TableSelection!$B:$H,4,FALSE),"")</f>
        <v/>
      </c>
      <c r="E15" s="79" t="str">
        <f>IFERROR(VLOOKUP($B15,RSVP_GuestsList_TableSelection!$B:$H,5,FALSE),"")</f>
        <v/>
      </c>
      <c r="F15" s="79" t="str">
        <f>IFERROR(VLOOKUP($B15,RSVP_GuestsList_TableSelection!$B:$H,6,FALSE),"")</f>
        <v/>
      </c>
      <c r="G15" s="79" t="str">
        <f>IFERROR(VLOOKUP($B15,RSVP_GuestsList_TableSelection!$B:$H,7,FALSE),"")</f>
        <v/>
      </c>
    </row>
    <row r="16" spans="1:7" x14ac:dyDescent="0.25">
      <c r="A16" s="138"/>
      <c r="B16" s="89" t="s">
        <v>465</v>
      </c>
      <c r="C16" s="79" t="str">
        <f>IFERROR(VLOOKUP($B16,RSVP_GuestsList_TableSelection!$B:$H,3,FALSE),"")</f>
        <v/>
      </c>
      <c r="D16" s="79" t="str">
        <f>IFERROR(VLOOKUP($B16,RSVP_GuestsList_TableSelection!$B:$H,4,FALSE),"")</f>
        <v/>
      </c>
      <c r="E16" s="79" t="str">
        <f>IFERROR(VLOOKUP($B16,RSVP_GuestsList_TableSelection!$B:$H,5,FALSE),"")</f>
        <v/>
      </c>
      <c r="F16" s="79" t="str">
        <f>IFERROR(VLOOKUP($B16,RSVP_GuestsList_TableSelection!$B:$H,6,FALSE),"")</f>
        <v/>
      </c>
      <c r="G16" s="79" t="str">
        <f>IFERROR(VLOOKUP($B16,RSVP_GuestsList_TableSelection!$B:$H,7,FALSE),"")</f>
        <v/>
      </c>
    </row>
    <row r="17" spans="1:7" x14ac:dyDescent="0.25">
      <c r="A17" s="138"/>
      <c r="B17" s="89" t="s">
        <v>464</v>
      </c>
      <c r="C17" s="79" t="str">
        <f>IFERROR(VLOOKUP($B17,RSVP_GuestsList_TableSelection!$B:$H,3,FALSE),"")</f>
        <v/>
      </c>
      <c r="D17" s="79" t="str">
        <f>IFERROR(VLOOKUP($B17,RSVP_GuestsList_TableSelection!$B:$H,4,FALSE),"")</f>
        <v/>
      </c>
      <c r="E17" s="79" t="str">
        <f>IFERROR(VLOOKUP($B17,RSVP_GuestsList_TableSelection!$B:$H,5,FALSE),"")</f>
        <v/>
      </c>
      <c r="F17" s="79" t="str">
        <f>IFERROR(VLOOKUP($B17,RSVP_GuestsList_TableSelection!$B:$H,6,FALSE),"")</f>
        <v/>
      </c>
      <c r="G17" s="79" t="str">
        <f>IFERROR(VLOOKUP($B17,RSVP_GuestsList_TableSelection!$B:$H,7,FALSE),"")</f>
        <v/>
      </c>
    </row>
    <row r="18" spans="1:7" x14ac:dyDescent="0.25">
      <c r="A18" s="138"/>
      <c r="B18" s="89" t="s">
        <v>463</v>
      </c>
      <c r="C18" s="79" t="str">
        <f>IFERROR(VLOOKUP($B18,RSVP_GuestsList_TableSelection!$B:$H,3,FALSE),"")</f>
        <v/>
      </c>
      <c r="D18" s="79" t="str">
        <f>IFERROR(VLOOKUP($B18,RSVP_GuestsList_TableSelection!$B:$H,4,FALSE),"")</f>
        <v/>
      </c>
      <c r="E18" s="79" t="str">
        <f>IFERROR(VLOOKUP($B18,RSVP_GuestsList_TableSelection!$B:$H,5,FALSE),"")</f>
        <v/>
      </c>
      <c r="F18" s="79" t="str">
        <f>IFERROR(VLOOKUP($B18,RSVP_GuestsList_TableSelection!$B:$H,6,FALSE),"")</f>
        <v/>
      </c>
      <c r="G18" s="79" t="str">
        <f>IFERROR(VLOOKUP($B18,RSVP_GuestsList_TableSelection!$B:$H,7,FALSE),"")</f>
        <v/>
      </c>
    </row>
    <row r="19" spans="1:7" x14ac:dyDescent="0.25">
      <c r="A19" s="138"/>
      <c r="B19" s="89" t="s">
        <v>462</v>
      </c>
      <c r="C19" s="79" t="str">
        <f>IFERROR(VLOOKUP($B19,RSVP_GuestsList_TableSelection!$B:$H,3,FALSE),"")</f>
        <v/>
      </c>
      <c r="D19" s="79" t="str">
        <f>IFERROR(VLOOKUP($B19,RSVP_GuestsList_TableSelection!$B:$H,4,FALSE),"")</f>
        <v/>
      </c>
      <c r="E19" s="79" t="str">
        <f>IFERROR(VLOOKUP($B19,RSVP_GuestsList_TableSelection!$B:$H,5,FALSE),"")</f>
        <v/>
      </c>
      <c r="F19" s="79" t="str">
        <f>IFERROR(VLOOKUP($B19,RSVP_GuestsList_TableSelection!$B:$H,6,FALSE),"")</f>
        <v/>
      </c>
      <c r="G19" s="79" t="str">
        <f>IFERROR(VLOOKUP($B19,RSVP_GuestsList_TableSelection!$B:$H,7,FALSE),"")</f>
        <v/>
      </c>
    </row>
    <row r="20" spans="1:7" x14ac:dyDescent="0.25">
      <c r="A20" s="138"/>
      <c r="B20" s="89" t="s">
        <v>461</v>
      </c>
      <c r="C20" s="79" t="str">
        <f>IFERROR(VLOOKUP($B20,RSVP_GuestsList_TableSelection!$B:$H,3,FALSE),"")</f>
        <v/>
      </c>
      <c r="D20" s="79" t="str">
        <f>IFERROR(VLOOKUP($B20,RSVP_GuestsList_TableSelection!$B:$H,4,FALSE),"")</f>
        <v/>
      </c>
      <c r="E20" s="79" t="str">
        <f>IFERROR(VLOOKUP($B20,RSVP_GuestsList_TableSelection!$B:$H,5,FALSE),"")</f>
        <v/>
      </c>
      <c r="F20" s="79" t="str">
        <f>IFERROR(VLOOKUP($B20,RSVP_GuestsList_TableSelection!$B:$H,6,FALSE),"")</f>
        <v/>
      </c>
      <c r="G20" s="79" t="str">
        <f>IFERROR(VLOOKUP($B20,RSVP_GuestsList_TableSelection!$B:$H,7,FALSE),"")</f>
        <v/>
      </c>
    </row>
    <row r="21" spans="1:7" x14ac:dyDescent="0.25">
      <c r="A21" s="138"/>
      <c r="B21" s="89" t="s">
        <v>460</v>
      </c>
      <c r="C21" s="79" t="str">
        <f>IFERROR(VLOOKUP($B21,RSVP_GuestsList_TableSelection!$B:$H,3,FALSE),"")</f>
        <v/>
      </c>
      <c r="D21" s="79" t="str">
        <f>IFERROR(VLOOKUP($B21,RSVP_GuestsList_TableSelection!$B:$H,4,FALSE),"")</f>
        <v/>
      </c>
      <c r="E21" s="79" t="str">
        <f>IFERROR(VLOOKUP($B21,RSVP_GuestsList_TableSelection!$B:$H,5,FALSE),"")</f>
        <v/>
      </c>
      <c r="F21" s="79" t="str">
        <f>IFERROR(VLOOKUP($B21,RSVP_GuestsList_TableSelection!$B:$H,6,FALSE),"")</f>
        <v/>
      </c>
      <c r="G21" s="79" t="str">
        <f>IFERROR(VLOOKUP($B21,RSVP_GuestsList_TableSelection!$B:$H,7,FALSE),"")</f>
        <v/>
      </c>
    </row>
    <row r="22" spans="1:7" x14ac:dyDescent="0.25">
      <c r="A22" s="138">
        <v>3</v>
      </c>
      <c r="B22" s="89" t="s">
        <v>459</v>
      </c>
      <c r="C22" s="79" t="str">
        <f>IFERROR(VLOOKUP($B22,RSVP_GuestsList_TableSelection!$B:$H,3,FALSE),"")</f>
        <v/>
      </c>
      <c r="D22" s="79" t="str">
        <f>IFERROR(VLOOKUP($B22,RSVP_GuestsList_TableSelection!$B:$H,4,FALSE),"")</f>
        <v/>
      </c>
      <c r="E22" s="79" t="str">
        <f>IFERROR(VLOOKUP($B22,RSVP_GuestsList_TableSelection!$B:$H,5,FALSE),"")</f>
        <v/>
      </c>
      <c r="F22" s="79" t="str">
        <f>IFERROR(VLOOKUP($B22,RSVP_GuestsList_TableSelection!$B:$H,6,FALSE),"")</f>
        <v/>
      </c>
      <c r="G22" s="79" t="str">
        <f>IFERROR(VLOOKUP($B22,RSVP_GuestsList_TableSelection!$B:$H,7,FALSE),"")</f>
        <v/>
      </c>
    </row>
    <row r="23" spans="1:7" x14ac:dyDescent="0.25">
      <c r="A23" s="138"/>
      <c r="B23" s="89" t="s">
        <v>458</v>
      </c>
      <c r="C23" s="79" t="str">
        <f>IFERROR(VLOOKUP($B23,RSVP_GuestsList_TableSelection!$B:$H,3,FALSE),"")</f>
        <v/>
      </c>
      <c r="D23" s="79" t="str">
        <f>IFERROR(VLOOKUP($B23,RSVP_GuestsList_TableSelection!$B:$H,4,FALSE),"")</f>
        <v/>
      </c>
      <c r="E23" s="79" t="str">
        <f>IFERROR(VLOOKUP($B23,RSVP_GuestsList_TableSelection!$B:$H,5,FALSE),"")</f>
        <v/>
      </c>
      <c r="F23" s="79" t="str">
        <f>IFERROR(VLOOKUP($B23,RSVP_GuestsList_TableSelection!$B:$H,6,FALSE),"")</f>
        <v/>
      </c>
      <c r="G23" s="79" t="str">
        <f>IFERROR(VLOOKUP($B23,RSVP_GuestsList_TableSelection!$B:$H,7,FALSE),"")</f>
        <v/>
      </c>
    </row>
    <row r="24" spans="1:7" x14ac:dyDescent="0.25">
      <c r="A24" s="138"/>
      <c r="B24" s="89" t="s">
        <v>457</v>
      </c>
      <c r="C24" s="79" t="str">
        <f>IFERROR(VLOOKUP($B24,RSVP_GuestsList_TableSelection!$B:$H,3,FALSE),"")</f>
        <v/>
      </c>
      <c r="D24" s="79" t="str">
        <f>IFERROR(VLOOKUP($B24,RSVP_GuestsList_TableSelection!$B:$H,4,FALSE),"")</f>
        <v/>
      </c>
      <c r="E24" s="79" t="str">
        <f>IFERROR(VLOOKUP($B24,RSVP_GuestsList_TableSelection!$B:$H,5,FALSE),"")</f>
        <v/>
      </c>
      <c r="F24" s="79" t="str">
        <f>IFERROR(VLOOKUP($B24,RSVP_GuestsList_TableSelection!$B:$H,6,FALSE),"")</f>
        <v/>
      </c>
      <c r="G24" s="79" t="str">
        <f>IFERROR(VLOOKUP($B24,RSVP_GuestsList_TableSelection!$B:$H,7,FALSE),"")</f>
        <v/>
      </c>
    </row>
    <row r="25" spans="1:7" x14ac:dyDescent="0.25">
      <c r="A25" s="138"/>
      <c r="B25" s="89" t="s">
        <v>456</v>
      </c>
      <c r="C25" s="79" t="str">
        <f>IFERROR(VLOOKUP($B25,RSVP_GuestsList_TableSelection!$B:$H,3,FALSE),"")</f>
        <v/>
      </c>
      <c r="D25" s="79" t="str">
        <f>IFERROR(VLOOKUP($B25,RSVP_GuestsList_TableSelection!$B:$H,4,FALSE),"")</f>
        <v/>
      </c>
      <c r="E25" s="79" t="str">
        <f>IFERROR(VLOOKUP($B25,RSVP_GuestsList_TableSelection!$B:$H,5,FALSE),"")</f>
        <v/>
      </c>
      <c r="F25" s="79" t="str">
        <f>IFERROR(VLOOKUP($B25,RSVP_GuestsList_TableSelection!$B:$H,6,FALSE),"")</f>
        <v/>
      </c>
      <c r="G25" s="79" t="str">
        <f>IFERROR(VLOOKUP($B25,RSVP_GuestsList_TableSelection!$B:$H,7,FALSE),"")</f>
        <v/>
      </c>
    </row>
    <row r="26" spans="1:7" x14ac:dyDescent="0.25">
      <c r="A26" s="138"/>
      <c r="B26" s="89" t="s">
        <v>455</v>
      </c>
      <c r="C26" s="79" t="str">
        <f>IFERROR(VLOOKUP($B26,RSVP_GuestsList_TableSelection!$B:$H,3,FALSE),"")</f>
        <v/>
      </c>
      <c r="D26" s="79" t="str">
        <f>IFERROR(VLOOKUP($B26,RSVP_GuestsList_TableSelection!$B:$H,4,FALSE),"")</f>
        <v/>
      </c>
      <c r="E26" s="79" t="str">
        <f>IFERROR(VLOOKUP($B26,RSVP_GuestsList_TableSelection!$B:$H,5,FALSE),"")</f>
        <v/>
      </c>
      <c r="F26" s="79" t="str">
        <f>IFERROR(VLOOKUP($B26,RSVP_GuestsList_TableSelection!$B:$H,6,FALSE),"")</f>
        <v/>
      </c>
      <c r="G26" s="79" t="str">
        <f>IFERROR(VLOOKUP($B26,RSVP_GuestsList_TableSelection!$B:$H,7,FALSE),"")</f>
        <v/>
      </c>
    </row>
    <row r="27" spans="1:7" x14ac:dyDescent="0.25">
      <c r="A27" s="138"/>
      <c r="B27" s="89" t="s">
        <v>454</v>
      </c>
      <c r="C27" s="79" t="str">
        <f>IFERROR(VLOOKUP($B27,RSVP_GuestsList_TableSelection!$B:$H,3,FALSE),"")</f>
        <v/>
      </c>
      <c r="D27" s="79" t="str">
        <f>IFERROR(VLOOKUP($B27,RSVP_GuestsList_TableSelection!$B:$H,4,FALSE),"")</f>
        <v/>
      </c>
      <c r="E27" s="79" t="str">
        <f>IFERROR(VLOOKUP($B27,RSVP_GuestsList_TableSelection!$B:$H,5,FALSE),"")</f>
        <v/>
      </c>
      <c r="F27" s="79" t="str">
        <f>IFERROR(VLOOKUP($B27,RSVP_GuestsList_TableSelection!$B:$H,6,FALSE),"")</f>
        <v/>
      </c>
      <c r="G27" s="79" t="str">
        <f>IFERROR(VLOOKUP($B27,RSVP_GuestsList_TableSelection!$B:$H,7,FALSE),"")</f>
        <v/>
      </c>
    </row>
    <row r="28" spans="1:7" x14ac:dyDescent="0.25">
      <c r="A28" s="138"/>
      <c r="B28" s="89" t="s">
        <v>453</v>
      </c>
      <c r="C28" s="79" t="str">
        <f>IFERROR(VLOOKUP($B28,RSVP_GuestsList_TableSelection!$B:$H,3,FALSE),"")</f>
        <v/>
      </c>
      <c r="D28" s="79" t="str">
        <f>IFERROR(VLOOKUP($B28,RSVP_GuestsList_TableSelection!$B:$H,4,FALSE),"")</f>
        <v/>
      </c>
      <c r="E28" s="79" t="str">
        <f>IFERROR(VLOOKUP($B28,RSVP_GuestsList_TableSelection!$B:$H,5,FALSE),"")</f>
        <v/>
      </c>
      <c r="F28" s="79" t="str">
        <f>IFERROR(VLOOKUP($B28,RSVP_GuestsList_TableSelection!$B:$H,6,FALSE),"")</f>
        <v/>
      </c>
      <c r="G28" s="79" t="str">
        <f>IFERROR(VLOOKUP($B28,RSVP_GuestsList_TableSelection!$B:$H,7,FALSE),"")</f>
        <v/>
      </c>
    </row>
    <row r="29" spans="1:7" x14ac:dyDescent="0.25">
      <c r="A29" s="138"/>
      <c r="B29" s="89" t="s">
        <v>452</v>
      </c>
      <c r="C29" s="79" t="str">
        <f>IFERROR(VLOOKUP($B29,RSVP_GuestsList_TableSelection!$B:$H,3,FALSE),"")</f>
        <v/>
      </c>
      <c r="D29" s="79" t="str">
        <f>IFERROR(VLOOKUP($B29,RSVP_GuestsList_TableSelection!$B:$H,4,FALSE),"")</f>
        <v/>
      </c>
      <c r="E29" s="79" t="str">
        <f>IFERROR(VLOOKUP($B29,RSVP_GuestsList_TableSelection!$B:$H,5,FALSE),"")</f>
        <v/>
      </c>
      <c r="F29" s="79" t="str">
        <f>IFERROR(VLOOKUP($B29,RSVP_GuestsList_TableSelection!$B:$H,6,FALSE),"")</f>
        <v/>
      </c>
      <c r="G29" s="79" t="str">
        <f>IFERROR(VLOOKUP($B29,RSVP_GuestsList_TableSelection!$B:$H,7,FALSE),"")</f>
        <v/>
      </c>
    </row>
    <row r="30" spans="1:7" x14ac:dyDescent="0.25">
      <c r="A30" s="138"/>
      <c r="B30" s="89" t="s">
        <v>451</v>
      </c>
      <c r="C30" s="79" t="str">
        <f>IFERROR(VLOOKUP($B30,RSVP_GuestsList_TableSelection!$B:$H,3,FALSE),"")</f>
        <v/>
      </c>
      <c r="D30" s="79" t="str">
        <f>IFERROR(VLOOKUP($B30,RSVP_GuestsList_TableSelection!$B:$H,4,FALSE),"")</f>
        <v/>
      </c>
      <c r="E30" s="79" t="str">
        <f>IFERROR(VLOOKUP($B30,RSVP_GuestsList_TableSelection!$B:$H,5,FALSE),"")</f>
        <v/>
      </c>
      <c r="F30" s="79" t="str">
        <f>IFERROR(VLOOKUP($B30,RSVP_GuestsList_TableSelection!$B:$H,6,FALSE),"")</f>
        <v/>
      </c>
      <c r="G30" s="79" t="str">
        <f>IFERROR(VLOOKUP($B30,RSVP_GuestsList_TableSelection!$B:$H,7,FALSE),"")</f>
        <v/>
      </c>
    </row>
    <row r="31" spans="1:7" x14ac:dyDescent="0.25">
      <c r="A31" s="138"/>
      <c r="B31" s="89" t="s">
        <v>450</v>
      </c>
      <c r="C31" s="79" t="str">
        <f>IFERROR(VLOOKUP($B31,RSVP_GuestsList_TableSelection!$B:$H,3,FALSE),"")</f>
        <v/>
      </c>
      <c r="D31" s="79" t="str">
        <f>IFERROR(VLOOKUP($B31,RSVP_GuestsList_TableSelection!$B:$H,4,FALSE),"")</f>
        <v/>
      </c>
      <c r="E31" s="79" t="str">
        <f>IFERROR(VLOOKUP($B31,RSVP_GuestsList_TableSelection!$B:$H,5,FALSE),"")</f>
        <v/>
      </c>
      <c r="F31" s="79" t="str">
        <f>IFERROR(VLOOKUP($B31,RSVP_GuestsList_TableSelection!$B:$H,6,FALSE),"")</f>
        <v/>
      </c>
      <c r="G31" s="79" t="str">
        <f>IFERROR(VLOOKUP($B31,RSVP_GuestsList_TableSelection!$B:$H,7,FALSE),"")</f>
        <v/>
      </c>
    </row>
    <row r="32" spans="1:7" x14ac:dyDescent="0.25">
      <c r="A32" s="138">
        <v>4</v>
      </c>
      <c r="B32" s="89" t="s">
        <v>449</v>
      </c>
      <c r="C32" s="79" t="str">
        <f>IFERROR(VLOOKUP($B32,RSVP_GuestsList_TableSelection!$B:$H,3,FALSE),"")</f>
        <v/>
      </c>
      <c r="D32" s="79" t="str">
        <f>IFERROR(VLOOKUP($B32,RSVP_GuestsList_TableSelection!$B:$H,4,FALSE),"")</f>
        <v/>
      </c>
      <c r="E32" s="79" t="str">
        <f>IFERROR(VLOOKUP($B32,RSVP_GuestsList_TableSelection!$B:$H,5,FALSE),"")</f>
        <v/>
      </c>
      <c r="F32" s="79" t="str">
        <f>IFERROR(VLOOKUP($B32,RSVP_GuestsList_TableSelection!$B:$H,6,FALSE),"")</f>
        <v/>
      </c>
      <c r="G32" s="79" t="str">
        <f>IFERROR(VLOOKUP($B32,RSVP_GuestsList_TableSelection!$B:$H,7,FALSE),"")</f>
        <v/>
      </c>
    </row>
    <row r="33" spans="1:7" x14ac:dyDescent="0.25">
      <c r="A33" s="138"/>
      <c r="B33" s="89" t="s">
        <v>448</v>
      </c>
      <c r="C33" s="79" t="str">
        <f>IFERROR(VLOOKUP($B33,RSVP_GuestsList_TableSelection!$B:$H,3,FALSE),"")</f>
        <v/>
      </c>
      <c r="D33" s="79" t="str">
        <f>IFERROR(VLOOKUP($B33,RSVP_GuestsList_TableSelection!$B:$H,4,FALSE),"")</f>
        <v/>
      </c>
      <c r="E33" s="79" t="str">
        <f>IFERROR(VLOOKUP($B33,RSVP_GuestsList_TableSelection!$B:$H,5,FALSE),"")</f>
        <v/>
      </c>
      <c r="F33" s="79" t="str">
        <f>IFERROR(VLOOKUP($B33,RSVP_GuestsList_TableSelection!$B:$H,6,FALSE),"")</f>
        <v/>
      </c>
      <c r="G33" s="79" t="str">
        <f>IFERROR(VLOOKUP($B33,RSVP_GuestsList_TableSelection!$B:$H,7,FALSE),"")</f>
        <v/>
      </c>
    </row>
    <row r="34" spans="1:7" x14ac:dyDescent="0.25">
      <c r="A34" s="138"/>
      <c r="B34" s="89" t="s">
        <v>447</v>
      </c>
      <c r="C34" s="79" t="str">
        <f>IFERROR(VLOOKUP($B34,RSVP_GuestsList_TableSelection!$B:$H,3,FALSE),"")</f>
        <v/>
      </c>
      <c r="D34" s="79" t="str">
        <f>IFERROR(VLOOKUP($B34,RSVP_GuestsList_TableSelection!$B:$H,4,FALSE),"")</f>
        <v/>
      </c>
      <c r="E34" s="79" t="str">
        <f>IFERROR(VLOOKUP($B34,RSVP_GuestsList_TableSelection!$B:$H,5,FALSE),"")</f>
        <v/>
      </c>
      <c r="F34" s="79" t="str">
        <f>IFERROR(VLOOKUP($B34,RSVP_GuestsList_TableSelection!$B:$H,6,FALSE),"")</f>
        <v/>
      </c>
      <c r="G34" s="79" t="str">
        <f>IFERROR(VLOOKUP($B34,RSVP_GuestsList_TableSelection!$B:$H,7,FALSE),"")</f>
        <v/>
      </c>
    </row>
    <row r="35" spans="1:7" x14ac:dyDescent="0.25">
      <c r="A35" s="138"/>
      <c r="B35" s="89" t="s">
        <v>446</v>
      </c>
      <c r="C35" s="79" t="str">
        <f>IFERROR(VLOOKUP($B35,RSVP_GuestsList_TableSelection!$B:$H,3,FALSE),"")</f>
        <v/>
      </c>
      <c r="D35" s="79" t="str">
        <f>IFERROR(VLOOKUP($B35,RSVP_GuestsList_TableSelection!$B:$H,4,FALSE),"")</f>
        <v/>
      </c>
      <c r="E35" s="79" t="str">
        <f>IFERROR(VLOOKUP($B35,RSVP_GuestsList_TableSelection!$B:$H,5,FALSE),"")</f>
        <v/>
      </c>
      <c r="F35" s="79" t="str">
        <f>IFERROR(VLOOKUP($B35,RSVP_GuestsList_TableSelection!$B:$H,6,FALSE),"")</f>
        <v/>
      </c>
      <c r="G35" s="79" t="str">
        <f>IFERROR(VLOOKUP($B35,RSVP_GuestsList_TableSelection!$B:$H,7,FALSE),"")</f>
        <v/>
      </c>
    </row>
    <row r="36" spans="1:7" x14ac:dyDescent="0.25">
      <c r="A36" s="138"/>
      <c r="B36" s="89" t="s">
        <v>445</v>
      </c>
      <c r="C36" s="79" t="str">
        <f>IFERROR(VLOOKUP($B36,RSVP_GuestsList_TableSelection!$B:$H,3,FALSE),"")</f>
        <v/>
      </c>
      <c r="D36" s="79" t="str">
        <f>IFERROR(VLOOKUP($B36,RSVP_GuestsList_TableSelection!$B:$H,4,FALSE),"")</f>
        <v/>
      </c>
      <c r="E36" s="79" t="str">
        <f>IFERROR(VLOOKUP($B36,RSVP_GuestsList_TableSelection!$B:$H,5,FALSE),"")</f>
        <v/>
      </c>
      <c r="F36" s="79" t="str">
        <f>IFERROR(VLOOKUP($B36,RSVP_GuestsList_TableSelection!$B:$H,6,FALSE),"")</f>
        <v/>
      </c>
      <c r="G36" s="79" t="str">
        <f>IFERROR(VLOOKUP($B36,RSVP_GuestsList_TableSelection!$B:$H,7,FALSE),"")</f>
        <v/>
      </c>
    </row>
    <row r="37" spans="1:7" x14ac:dyDescent="0.25">
      <c r="A37" s="138"/>
      <c r="B37" s="89" t="s">
        <v>444</v>
      </c>
      <c r="C37" s="79" t="str">
        <f>IFERROR(VLOOKUP($B37,RSVP_GuestsList_TableSelection!$B:$H,3,FALSE),"")</f>
        <v/>
      </c>
      <c r="D37" s="79" t="str">
        <f>IFERROR(VLOOKUP($B37,RSVP_GuestsList_TableSelection!$B:$H,4,FALSE),"")</f>
        <v/>
      </c>
      <c r="E37" s="79" t="str">
        <f>IFERROR(VLOOKUP($B37,RSVP_GuestsList_TableSelection!$B:$H,5,FALSE),"")</f>
        <v/>
      </c>
      <c r="F37" s="79" t="str">
        <f>IFERROR(VLOOKUP($B37,RSVP_GuestsList_TableSelection!$B:$H,6,FALSE),"")</f>
        <v/>
      </c>
      <c r="G37" s="79" t="str">
        <f>IFERROR(VLOOKUP($B37,RSVP_GuestsList_TableSelection!$B:$H,7,FALSE),"")</f>
        <v/>
      </c>
    </row>
    <row r="38" spans="1:7" x14ac:dyDescent="0.25">
      <c r="A38" s="138"/>
      <c r="B38" s="89" t="s">
        <v>443</v>
      </c>
      <c r="C38" s="79" t="str">
        <f>IFERROR(VLOOKUP($B38,RSVP_GuestsList_TableSelection!$B:$H,3,FALSE),"")</f>
        <v/>
      </c>
      <c r="D38" s="79" t="str">
        <f>IFERROR(VLOOKUP($B38,RSVP_GuestsList_TableSelection!$B:$H,4,FALSE),"")</f>
        <v/>
      </c>
      <c r="E38" s="79" t="str">
        <f>IFERROR(VLOOKUP($B38,RSVP_GuestsList_TableSelection!$B:$H,5,FALSE),"")</f>
        <v/>
      </c>
      <c r="F38" s="79" t="str">
        <f>IFERROR(VLOOKUP($B38,RSVP_GuestsList_TableSelection!$B:$H,6,FALSE),"")</f>
        <v/>
      </c>
      <c r="G38" s="79" t="str">
        <f>IFERROR(VLOOKUP($B38,RSVP_GuestsList_TableSelection!$B:$H,7,FALSE),"")</f>
        <v/>
      </c>
    </row>
    <row r="39" spans="1:7" x14ac:dyDescent="0.25">
      <c r="A39" s="138"/>
      <c r="B39" s="89" t="s">
        <v>442</v>
      </c>
      <c r="C39" s="79" t="str">
        <f>IFERROR(VLOOKUP($B39,RSVP_GuestsList_TableSelection!$B:$H,3,FALSE),"")</f>
        <v/>
      </c>
      <c r="D39" s="79" t="str">
        <f>IFERROR(VLOOKUP($B39,RSVP_GuestsList_TableSelection!$B:$H,4,FALSE),"")</f>
        <v/>
      </c>
      <c r="E39" s="79" t="str">
        <f>IFERROR(VLOOKUP($B39,RSVP_GuestsList_TableSelection!$B:$H,5,FALSE),"")</f>
        <v/>
      </c>
      <c r="F39" s="79" t="str">
        <f>IFERROR(VLOOKUP($B39,RSVP_GuestsList_TableSelection!$B:$H,6,FALSE),"")</f>
        <v/>
      </c>
      <c r="G39" s="79" t="str">
        <f>IFERROR(VLOOKUP($B39,RSVP_GuestsList_TableSelection!$B:$H,7,FALSE),"")</f>
        <v/>
      </c>
    </row>
    <row r="40" spans="1:7" x14ac:dyDescent="0.25">
      <c r="A40" s="138"/>
      <c r="B40" s="89" t="s">
        <v>441</v>
      </c>
      <c r="C40" s="79" t="str">
        <f>IFERROR(VLOOKUP($B40,RSVP_GuestsList_TableSelection!$B:$H,3,FALSE),"")</f>
        <v/>
      </c>
      <c r="D40" s="79" t="str">
        <f>IFERROR(VLOOKUP($B40,RSVP_GuestsList_TableSelection!$B:$H,4,FALSE),"")</f>
        <v/>
      </c>
      <c r="E40" s="79" t="str">
        <f>IFERROR(VLOOKUP($B40,RSVP_GuestsList_TableSelection!$B:$H,5,FALSE),"")</f>
        <v/>
      </c>
      <c r="F40" s="79" t="str">
        <f>IFERROR(VLOOKUP($B40,RSVP_GuestsList_TableSelection!$B:$H,6,FALSE),"")</f>
        <v/>
      </c>
      <c r="G40" s="79" t="str">
        <f>IFERROR(VLOOKUP($B40,RSVP_GuestsList_TableSelection!$B:$H,7,FALSE),"")</f>
        <v/>
      </c>
    </row>
    <row r="41" spans="1:7" x14ac:dyDescent="0.25">
      <c r="A41" s="138"/>
      <c r="B41" s="89" t="s">
        <v>440</v>
      </c>
      <c r="C41" s="79" t="str">
        <f>IFERROR(VLOOKUP($B41,RSVP_GuestsList_TableSelection!$B:$H,3,FALSE),"")</f>
        <v/>
      </c>
      <c r="D41" s="79" t="str">
        <f>IFERROR(VLOOKUP($B41,RSVP_GuestsList_TableSelection!$B:$H,4,FALSE),"")</f>
        <v/>
      </c>
      <c r="E41" s="79" t="str">
        <f>IFERROR(VLOOKUP($B41,RSVP_GuestsList_TableSelection!$B:$H,5,FALSE),"")</f>
        <v/>
      </c>
      <c r="F41" s="79" t="str">
        <f>IFERROR(VLOOKUP($B41,RSVP_GuestsList_TableSelection!$B:$H,6,FALSE),"")</f>
        <v/>
      </c>
      <c r="G41" s="79" t="str">
        <f>IFERROR(VLOOKUP($B41,RSVP_GuestsList_TableSelection!$B:$H,7,FALSE),"")</f>
        <v/>
      </c>
    </row>
    <row r="42" spans="1:7" x14ac:dyDescent="0.25">
      <c r="A42" s="138">
        <v>5</v>
      </c>
      <c r="B42" s="89" t="s">
        <v>439</v>
      </c>
      <c r="C42" s="79" t="str">
        <f>IFERROR(VLOOKUP($B42,RSVP_GuestsList_TableSelection!$B:$H,3,FALSE),"")</f>
        <v/>
      </c>
      <c r="D42" s="79" t="str">
        <f>IFERROR(VLOOKUP($B42,RSVP_GuestsList_TableSelection!$B:$H,4,FALSE),"")</f>
        <v/>
      </c>
      <c r="E42" s="79" t="str">
        <f>IFERROR(VLOOKUP($B42,RSVP_GuestsList_TableSelection!$B:$H,5,FALSE),"")</f>
        <v/>
      </c>
      <c r="F42" s="79" t="str">
        <f>IFERROR(VLOOKUP($B42,RSVP_GuestsList_TableSelection!$B:$H,6,FALSE),"")</f>
        <v/>
      </c>
      <c r="G42" s="79" t="str">
        <f>IFERROR(VLOOKUP($B42,RSVP_GuestsList_TableSelection!$B:$H,7,FALSE),"")</f>
        <v/>
      </c>
    </row>
    <row r="43" spans="1:7" x14ac:dyDescent="0.25">
      <c r="A43" s="138"/>
      <c r="B43" s="89" t="s">
        <v>438</v>
      </c>
      <c r="C43" s="79" t="str">
        <f>IFERROR(VLOOKUP($B43,RSVP_GuestsList_TableSelection!$B:$H,3,FALSE),"")</f>
        <v/>
      </c>
      <c r="D43" s="79" t="str">
        <f>IFERROR(VLOOKUP($B43,RSVP_GuestsList_TableSelection!$B:$H,4,FALSE),"")</f>
        <v/>
      </c>
      <c r="E43" s="79" t="str">
        <f>IFERROR(VLOOKUP($B43,RSVP_GuestsList_TableSelection!$B:$H,5,FALSE),"")</f>
        <v/>
      </c>
      <c r="F43" s="79" t="str">
        <f>IFERROR(VLOOKUP($B43,RSVP_GuestsList_TableSelection!$B:$H,6,FALSE),"")</f>
        <v/>
      </c>
      <c r="G43" s="79" t="str">
        <f>IFERROR(VLOOKUP($B43,RSVP_GuestsList_TableSelection!$B:$H,7,FALSE),"")</f>
        <v/>
      </c>
    </row>
    <row r="44" spans="1:7" x14ac:dyDescent="0.25">
      <c r="A44" s="138"/>
      <c r="B44" s="89" t="s">
        <v>437</v>
      </c>
      <c r="C44" s="79" t="str">
        <f>IFERROR(VLOOKUP($B44,RSVP_GuestsList_TableSelection!$B:$H,3,FALSE),"")</f>
        <v/>
      </c>
      <c r="D44" s="79" t="str">
        <f>IFERROR(VLOOKUP($B44,RSVP_GuestsList_TableSelection!$B:$H,4,FALSE),"")</f>
        <v/>
      </c>
      <c r="E44" s="79" t="str">
        <f>IFERROR(VLOOKUP($B44,RSVP_GuestsList_TableSelection!$B:$H,5,FALSE),"")</f>
        <v/>
      </c>
      <c r="F44" s="79" t="str">
        <f>IFERROR(VLOOKUP($B44,RSVP_GuestsList_TableSelection!$B:$H,6,FALSE),"")</f>
        <v/>
      </c>
      <c r="G44" s="79" t="str">
        <f>IFERROR(VLOOKUP($B44,RSVP_GuestsList_TableSelection!$B:$H,7,FALSE),"")</f>
        <v/>
      </c>
    </row>
    <row r="45" spans="1:7" x14ac:dyDescent="0.25">
      <c r="A45" s="138"/>
      <c r="B45" s="89" t="s">
        <v>436</v>
      </c>
      <c r="C45" s="79" t="str">
        <f>IFERROR(VLOOKUP($B45,RSVP_GuestsList_TableSelection!$B:$H,3,FALSE),"")</f>
        <v/>
      </c>
      <c r="D45" s="79" t="str">
        <f>IFERROR(VLOOKUP($B45,RSVP_GuestsList_TableSelection!$B:$H,4,FALSE),"")</f>
        <v/>
      </c>
      <c r="E45" s="79" t="str">
        <f>IFERROR(VLOOKUP($B45,RSVP_GuestsList_TableSelection!$B:$H,5,FALSE),"")</f>
        <v/>
      </c>
      <c r="F45" s="79" t="str">
        <f>IFERROR(VLOOKUP($B45,RSVP_GuestsList_TableSelection!$B:$H,6,FALSE),"")</f>
        <v/>
      </c>
      <c r="G45" s="79" t="str">
        <f>IFERROR(VLOOKUP($B45,RSVP_GuestsList_TableSelection!$B:$H,7,FALSE),"")</f>
        <v/>
      </c>
    </row>
    <row r="46" spans="1:7" x14ac:dyDescent="0.25">
      <c r="A46" s="138"/>
      <c r="B46" s="89" t="s">
        <v>435</v>
      </c>
      <c r="C46" s="79" t="str">
        <f>IFERROR(VLOOKUP($B46,RSVP_GuestsList_TableSelection!$B:$H,3,FALSE),"")</f>
        <v/>
      </c>
      <c r="D46" s="79" t="str">
        <f>IFERROR(VLOOKUP($B46,RSVP_GuestsList_TableSelection!$B:$H,4,FALSE),"")</f>
        <v/>
      </c>
      <c r="E46" s="79" t="str">
        <f>IFERROR(VLOOKUP($B46,RSVP_GuestsList_TableSelection!$B:$H,5,FALSE),"")</f>
        <v/>
      </c>
      <c r="F46" s="79" t="str">
        <f>IFERROR(VLOOKUP($B46,RSVP_GuestsList_TableSelection!$B:$H,6,FALSE),"")</f>
        <v/>
      </c>
      <c r="G46" s="79" t="str">
        <f>IFERROR(VLOOKUP($B46,RSVP_GuestsList_TableSelection!$B:$H,7,FALSE),"")</f>
        <v/>
      </c>
    </row>
    <row r="47" spans="1:7" x14ac:dyDescent="0.25">
      <c r="A47" s="138"/>
      <c r="B47" s="89" t="s">
        <v>434</v>
      </c>
      <c r="C47" s="79" t="str">
        <f>IFERROR(VLOOKUP($B47,RSVP_GuestsList_TableSelection!$B:$H,3,FALSE),"")</f>
        <v/>
      </c>
      <c r="D47" s="79" t="str">
        <f>IFERROR(VLOOKUP($B47,RSVP_GuestsList_TableSelection!$B:$H,4,FALSE),"")</f>
        <v/>
      </c>
      <c r="E47" s="79" t="str">
        <f>IFERROR(VLOOKUP($B47,RSVP_GuestsList_TableSelection!$B:$H,5,FALSE),"")</f>
        <v/>
      </c>
      <c r="F47" s="79" t="str">
        <f>IFERROR(VLOOKUP($B47,RSVP_GuestsList_TableSelection!$B:$H,6,FALSE),"")</f>
        <v/>
      </c>
      <c r="G47" s="79" t="str">
        <f>IFERROR(VLOOKUP($B47,RSVP_GuestsList_TableSelection!$B:$H,7,FALSE),"")</f>
        <v/>
      </c>
    </row>
    <row r="48" spans="1:7" x14ac:dyDescent="0.25">
      <c r="A48" s="138"/>
      <c r="B48" s="89" t="s">
        <v>433</v>
      </c>
      <c r="C48" s="79" t="str">
        <f>IFERROR(VLOOKUP($B48,RSVP_GuestsList_TableSelection!$B:$H,3,FALSE),"")</f>
        <v/>
      </c>
      <c r="D48" s="79" t="str">
        <f>IFERROR(VLOOKUP($B48,RSVP_GuestsList_TableSelection!$B:$H,4,FALSE),"")</f>
        <v/>
      </c>
      <c r="E48" s="79" t="str">
        <f>IFERROR(VLOOKUP($B48,RSVP_GuestsList_TableSelection!$B:$H,5,FALSE),"")</f>
        <v/>
      </c>
      <c r="F48" s="79" t="str">
        <f>IFERROR(VLOOKUP($B48,RSVP_GuestsList_TableSelection!$B:$H,6,FALSE),"")</f>
        <v/>
      </c>
      <c r="G48" s="79" t="str">
        <f>IFERROR(VLOOKUP($B48,RSVP_GuestsList_TableSelection!$B:$H,7,FALSE),"")</f>
        <v/>
      </c>
    </row>
    <row r="49" spans="1:7" x14ac:dyDescent="0.25">
      <c r="A49" s="138"/>
      <c r="B49" s="89" t="s">
        <v>432</v>
      </c>
      <c r="C49" s="79" t="str">
        <f>IFERROR(VLOOKUP($B49,RSVP_GuestsList_TableSelection!$B:$H,3,FALSE),"")</f>
        <v/>
      </c>
      <c r="D49" s="79" t="str">
        <f>IFERROR(VLOOKUP($B49,RSVP_GuestsList_TableSelection!$B:$H,4,FALSE),"")</f>
        <v/>
      </c>
      <c r="E49" s="79" t="str">
        <f>IFERROR(VLOOKUP($B49,RSVP_GuestsList_TableSelection!$B:$H,5,FALSE),"")</f>
        <v/>
      </c>
      <c r="F49" s="79" t="str">
        <f>IFERROR(VLOOKUP($B49,RSVP_GuestsList_TableSelection!$B:$H,6,FALSE),"")</f>
        <v/>
      </c>
      <c r="G49" s="79" t="str">
        <f>IFERROR(VLOOKUP($B49,RSVP_GuestsList_TableSelection!$B:$H,7,FALSE),"")</f>
        <v/>
      </c>
    </row>
    <row r="50" spans="1:7" x14ac:dyDescent="0.25">
      <c r="A50" s="138"/>
      <c r="B50" s="89" t="s">
        <v>431</v>
      </c>
      <c r="C50" s="79" t="str">
        <f>IFERROR(VLOOKUP($B50,RSVP_GuestsList_TableSelection!$B:$H,3,FALSE),"")</f>
        <v/>
      </c>
      <c r="D50" s="79" t="str">
        <f>IFERROR(VLOOKUP($B50,RSVP_GuestsList_TableSelection!$B:$H,4,FALSE),"")</f>
        <v/>
      </c>
      <c r="E50" s="79" t="str">
        <f>IFERROR(VLOOKUP($B50,RSVP_GuestsList_TableSelection!$B:$H,5,FALSE),"")</f>
        <v/>
      </c>
      <c r="F50" s="79" t="str">
        <f>IFERROR(VLOOKUP($B50,RSVP_GuestsList_TableSelection!$B:$H,6,FALSE),"")</f>
        <v/>
      </c>
      <c r="G50" s="79" t="str">
        <f>IFERROR(VLOOKUP($B50,RSVP_GuestsList_TableSelection!$B:$H,7,FALSE),"")</f>
        <v/>
      </c>
    </row>
    <row r="51" spans="1:7" x14ac:dyDescent="0.25">
      <c r="A51" s="138"/>
      <c r="B51" s="89" t="s">
        <v>430</v>
      </c>
      <c r="C51" s="79" t="str">
        <f>IFERROR(VLOOKUP($B51,RSVP_GuestsList_TableSelection!$B:$H,3,FALSE),"")</f>
        <v/>
      </c>
      <c r="D51" s="79" t="str">
        <f>IFERROR(VLOOKUP($B51,RSVP_GuestsList_TableSelection!$B:$H,4,FALSE),"")</f>
        <v/>
      </c>
      <c r="E51" s="79" t="str">
        <f>IFERROR(VLOOKUP($B51,RSVP_GuestsList_TableSelection!$B:$H,5,FALSE),"")</f>
        <v/>
      </c>
      <c r="F51" s="79" t="str">
        <f>IFERROR(VLOOKUP($B51,RSVP_GuestsList_TableSelection!$B:$H,6,FALSE),"")</f>
        <v/>
      </c>
      <c r="G51" s="79" t="str">
        <f>IFERROR(VLOOKUP($B51,RSVP_GuestsList_TableSelection!$B:$H,7,FALSE),"")</f>
        <v/>
      </c>
    </row>
    <row r="52" spans="1:7" x14ac:dyDescent="0.25">
      <c r="A52" s="138">
        <v>6</v>
      </c>
      <c r="B52" s="89" t="s">
        <v>429</v>
      </c>
      <c r="C52" s="79" t="str">
        <f>IFERROR(VLOOKUP($B52,RSVP_GuestsList_TableSelection!$B:$H,3,FALSE),"")</f>
        <v/>
      </c>
      <c r="D52" s="79" t="str">
        <f>IFERROR(VLOOKUP($B52,RSVP_GuestsList_TableSelection!$B:$H,4,FALSE),"")</f>
        <v/>
      </c>
      <c r="E52" s="79" t="str">
        <f>IFERROR(VLOOKUP($B52,RSVP_GuestsList_TableSelection!$B:$H,5,FALSE),"")</f>
        <v/>
      </c>
      <c r="F52" s="79" t="str">
        <f>IFERROR(VLOOKUP($B52,RSVP_GuestsList_TableSelection!$B:$H,6,FALSE),"")</f>
        <v/>
      </c>
      <c r="G52" s="79" t="str">
        <f>IFERROR(VLOOKUP($B52,RSVP_GuestsList_TableSelection!$B:$H,7,FALSE),"")</f>
        <v/>
      </c>
    </row>
    <row r="53" spans="1:7" x14ac:dyDescent="0.25">
      <c r="A53" s="138"/>
      <c r="B53" s="89" t="s">
        <v>428</v>
      </c>
      <c r="C53" s="79" t="str">
        <f>IFERROR(VLOOKUP($B53,RSVP_GuestsList_TableSelection!$B:$H,3,FALSE),"")</f>
        <v/>
      </c>
      <c r="D53" s="79" t="str">
        <f>IFERROR(VLOOKUP($B53,RSVP_GuestsList_TableSelection!$B:$H,4,FALSE),"")</f>
        <v/>
      </c>
      <c r="E53" s="79" t="str">
        <f>IFERROR(VLOOKUP($B53,RSVP_GuestsList_TableSelection!$B:$H,5,FALSE),"")</f>
        <v/>
      </c>
      <c r="F53" s="79" t="str">
        <f>IFERROR(VLOOKUP($B53,RSVP_GuestsList_TableSelection!$B:$H,6,FALSE),"")</f>
        <v/>
      </c>
      <c r="G53" s="79" t="str">
        <f>IFERROR(VLOOKUP($B53,RSVP_GuestsList_TableSelection!$B:$H,7,FALSE),"")</f>
        <v/>
      </c>
    </row>
    <row r="54" spans="1:7" x14ac:dyDescent="0.25">
      <c r="A54" s="138"/>
      <c r="B54" s="89" t="s">
        <v>427</v>
      </c>
      <c r="C54" s="79" t="str">
        <f>IFERROR(VLOOKUP($B54,RSVP_GuestsList_TableSelection!$B:$H,3,FALSE),"")</f>
        <v/>
      </c>
      <c r="D54" s="79" t="str">
        <f>IFERROR(VLOOKUP($B54,RSVP_GuestsList_TableSelection!$B:$H,4,FALSE),"")</f>
        <v/>
      </c>
      <c r="E54" s="79" t="str">
        <f>IFERROR(VLOOKUP($B54,RSVP_GuestsList_TableSelection!$B:$H,5,FALSE),"")</f>
        <v/>
      </c>
      <c r="F54" s="79" t="str">
        <f>IFERROR(VLOOKUP($B54,RSVP_GuestsList_TableSelection!$B:$H,6,FALSE),"")</f>
        <v/>
      </c>
      <c r="G54" s="79" t="str">
        <f>IFERROR(VLOOKUP($B54,RSVP_GuestsList_TableSelection!$B:$H,7,FALSE),"")</f>
        <v/>
      </c>
    </row>
    <row r="55" spans="1:7" x14ac:dyDescent="0.25">
      <c r="A55" s="138"/>
      <c r="B55" s="89" t="s">
        <v>426</v>
      </c>
      <c r="C55" s="79" t="str">
        <f>IFERROR(VLOOKUP($B55,RSVP_GuestsList_TableSelection!$B:$H,3,FALSE),"")</f>
        <v/>
      </c>
      <c r="D55" s="79" t="str">
        <f>IFERROR(VLOOKUP($B55,RSVP_GuestsList_TableSelection!$B:$H,4,FALSE),"")</f>
        <v/>
      </c>
      <c r="E55" s="79" t="str">
        <f>IFERROR(VLOOKUP($B55,RSVP_GuestsList_TableSelection!$B:$H,5,FALSE),"")</f>
        <v/>
      </c>
      <c r="F55" s="79" t="str">
        <f>IFERROR(VLOOKUP($B55,RSVP_GuestsList_TableSelection!$B:$H,6,FALSE),"")</f>
        <v/>
      </c>
      <c r="G55" s="79" t="str">
        <f>IFERROR(VLOOKUP($B55,RSVP_GuestsList_TableSelection!$B:$H,7,FALSE),"")</f>
        <v/>
      </c>
    </row>
    <row r="56" spans="1:7" x14ac:dyDescent="0.25">
      <c r="A56" s="138"/>
      <c r="B56" s="89" t="s">
        <v>425</v>
      </c>
      <c r="C56" s="79" t="str">
        <f>IFERROR(VLOOKUP($B56,RSVP_GuestsList_TableSelection!$B:$H,3,FALSE),"")</f>
        <v/>
      </c>
      <c r="D56" s="79" t="str">
        <f>IFERROR(VLOOKUP($B56,RSVP_GuestsList_TableSelection!$B:$H,4,FALSE),"")</f>
        <v/>
      </c>
      <c r="E56" s="79" t="str">
        <f>IFERROR(VLOOKUP($B56,RSVP_GuestsList_TableSelection!$B:$H,5,FALSE),"")</f>
        <v/>
      </c>
      <c r="F56" s="79" t="str">
        <f>IFERROR(VLOOKUP($B56,RSVP_GuestsList_TableSelection!$B:$H,6,FALSE),"")</f>
        <v/>
      </c>
      <c r="G56" s="79" t="str">
        <f>IFERROR(VLOOKUP($B56,RSVP_GuestsList_TableSelection!$B:$H,7,FALSE),"")</f>
        <v/>
      </c>
    </row>
    <row r="57" spans="1:7" x14ac:dyDescent="0.25">
      <c r="A57" s="138"/>
      <c r="B57" s="89" t="s">
        <v>424</v>
      </c>
      <c r="C57" s="79" t="str">
        <f>IFERROR(VLOOKUP($B57,RSVP_GuestsList_TableSelection!$B:$H,3,FALSE),"")</f>
        <v/>
      </c>
      <c r="D57" s="79" t="str">
        <f>IFERROR(VLOOKUP($B57,RSVP_GuestsList_TableSelection!$B:$H,4,FALSE),"")</f>
        <v/>
      </c>
      <c r="E57" s="79" t="str">
        <f>IFERROR(VLOOKUP($B57,RSVP_GuestsList_TableSelection!$B:$H,5,FALSE),"")</f>
        <v/>
      </c>
      <c r="F57" s="79" t="str">
        <f>IFERROR(VLOOKUP($B57,RSVP_GuestsList_TableSelection!$B:$H,6,FALSE),"")</f>
        <v/>
      </c>
      <c r="G57" s="79" t="str">
        <f>IFERROR(VLOOKUP($B57,RSVP_GuestsList_TableSelection!$B:$H,7,FALSE),"")</f>
        <v/>
      </c>
    </row>
    <row r="58" spans="1:7" x14ac:dyDescent="0.25">
      <c r="A58" s="138"/>
      <c r="B58" s="89" t="s">
        <v>423</v>
      </c>
      <c r="C58" s="79" t="str">
        <f>IFERROR(VLOOKUP($B58,RSVP_GuestsList_TableSelection!$B:$H,3,FALSE),"")</f>
        <v/>
      </c>
      <c r="D58" s="79" t="str">
        <f>IFERROR(VLOOKUP($B58,RSVP_GuestsList_TableSelection!$B:$H,4,FALSE),"")</f>
        <v/>
      </c>
      <c r="E58" s="79" t="str">
        <f>IFERROR(VLOOKUP($B58,RSVP_GuestsList_TableSelection!$B:$H,5,FALSE),"")</f>
        <v/>
      </c>
      <c r="F58" s="79" t="str">
        <f>IFERROR(VLOOKUP($B58,RSVP_GuestsList_TableSelection!$B:$H,6,FALSE),"")</f>
        <v/>
      </c>
      <c r="G58" s="79" t="str">
        <f>IFERROR(VLOOKUP($B58,RSVP_GuestsList_TableSelection!$B:$H,7,FALSE),"")</f>
        <v/>
      </c>
    </row>
    <row r="59" spans="1:7" x14ac:dyDescent="0.25">
      <c r="A59" s="138"/>
      <c r="B59" s="89" t="s">
        <v>422</v>
      </c>
      <c r="C59" s="79" t="str">
        <f>IFERROR(VLOOKUP($B59,RSVP_GuestsList_TableSelection!$B:$H,3,FALSE),"")</f>
        <v/>
      </c>
      <c r="D59" s="79" t="str">
        <f>IFERROR(VLOOKUP($B59,RSVP_GuestsList_TableSelection!$B:$H,4,FALSE),"")</f>
        <v/>
      </c>
      <c r="E59" s="79" t="str">
        <f>IFERROR(VLOOKUP($B59,RSVP_GuestsList_TableSelection!$B:$H,5,FALSE),"")</f>
        <v/>
      </c>
      <c r="F59" s="79" t="str">
        <f>IFERROR(VLOOKUP($B59,RSVP_GuestsList_TableSelection!$B:$H,6,FALSE),"")</f>
        <v/>
      </c>
      <c r="G59" s="79" t="str">
        <f>IFERROR(VLOOKUP($B59,RSVP_GuestsList_TableSelection!$B:$H,7,FALSE),"")</f>
        <v/>
      </c>
    </row>
    <row r="60" spans="1:7" x14ac:dyDescent="0.25">
      <c r="A60" s="138"/>
      <c r="B60" s="89" t="s">
        <v>421</v>
      </c>
      <c r="C60" s="79" t="str">
        <f>IFERROR(VLOOKUP($B60,RSVP_GuestsList_TableSelection!$B:$H,3,FALSE),"")</f>
        <v/>
      </c>
      <c r="D60" s="79" t="str">
        <f>IFERROR(VLOOKUP($B60,RSVP_GuestsList_TableSelection!$B:$H,4,FALSE),"")</f>
        <v/>
      </c>
      <c r="E60" s="79" t="str">
        <f>IFERROR(VLOOKUP($B60,RSVP_GuestsList_TableSelection!$B:$H,5,FALSE),"")</f>
        <v/>
      </c>
      <c r="F60" s="79" t="str">
        <f>IFERROR(VLOOKUP($B60,RSVP_GuestsList_TableSelection!$B:$H,6,FALSE),"")</f>
        <v/>
      </c>
      <c r="G60" s="79" t="str">
        <f>IFERROR(VLOOKUP($B60,RSVP_GuestsList_TableSelection!$B:$H,7,FALSE),"")</f>
        <v/>
      </c>
    </row>
    <row r="61" spans="1:7" x14ac:dyDescent="0.25">
      <c r="A61" s="138"/>
      <c r="B61" s="89" t="s">
        <v>420</v>
      </c>
      <c r="C61" s="79" t="str">
        <f>IFERROR(VLOOKUP($B61,RSVP_GuestsList_TableSelection!$B:$H,3,FALSE),"")</f>
        <v/>
      </c>
      <c r="D61" s="79" t="str">
        <f>IFERROR(VLOOKUP($B61,RSVP_GuestsList_TableSelection!$B:$H,4,FALSE),"")</f>
        <v/>
      </c>
      <c r="E61" s="79" t="str">
        <f>IFERROR(VLOOKUP($B61,RSVP_GuestsList_TableSelection!$B:$H,5,FALSE),"")</f>
        <v/>
      </c>
      <c r="F61" s="79" t="str">
        <f>IFERROR(VLOOKUP($B61,RSVP_GuestsList_TableSelection!$B:$H,6,FALSE),"")</f>
        <v/>
      </c>
      <c r="G61" s="79" t="str">
        <f>IFERROR(VLOOKUP($B61,RSVP_GuestsList_TableSelection!$B:$H,7,FALSE),"")</f>
        <v/>
      </c>
    </row>
    <row r="62" spans="1:7" x14ac:dyDescent="0.25">
      <c r="A62" s="138">
        <v>7</v>
      </c>
      <c r="B62" s="89" t="s">
        <v>419</v>
      </c>
      <c r="C62" s="79" t="str">
        <f>IFERROR(VLOOKUP($B62,RSVP_GuestsList_TableSelection!$B:$H,3,FALSE),"")</f>
        <v/>
      </c>
      <c r="D62" s="79" t="str">
        <f>IFERROR(VLOOKUP($B62,RSVP_GuestsList_TableSelection!$B:$H,4,FALSE),"")</f>
        <v/>
      </c>
      <c r="E62" s="79" t="str">
        <f>IFERROR(VLOOKUP($B62,RSVP_GuestsList_TableSelection!$B:$H,5,FALSE),"")</f>
        <v/>
      </c>
      <c r="F62" s="79" t="str">
        <f>IFERROR(VLOOKUP($B62,RSVP_GuestsList_TableSelection!$B:$H,6,FALSE),"")</f>
        <v/>
      </c>
      <c r="G62" s="79" t="str">
        <f>IFERROR(VLOOKUP($B62,RSVP_GuestsList_TableSelection!$B:$H,7,FALSE),"")</f>
        <v/>
      </c>
    </row>
    <row r="63" spans="1:7" x14ac:dyDescent="0.25">
      <c r="A63" s="138"/>
      <c r="B63" s="89" t="s">
        <v>418</v>
      </c>
      <c r="C63" s="79" t="str">
        <f>IFERROR(VLOOKUP($B63,RSVP_GuestsList_TableSelection!$B:$H,3,FALSE),"")</f>
        <v/>
      </c>
      <c r="D63" s="79" t="str">
        <f>IFERROR(VLOOKUP($B63,RSVP_GuestsList_TableSelection!$B:$H,4,FALSE),"")</f>
        <v/>
      </c>
      <c r="E63" s="79" t="str">
        <f>IFERROR(VLOOKUP($B63,RSVP_GuestsList_TableSelection!$B:$H,5,FALSE),"")</f>
        <v/>
      </c>
      <c r="F63" s="79" t="str">
        <f>IFERROR(VLOOKUP($B63,RSVP_GuestsList_TableSelection!$B:$H,6,FALSE),"")</f>
        <v/>
      </c>
      <c r="G63" s="79" t="str">
        <f>IFERROR(VLOOKUP($B63,RSVP_GuestsList_TableSelection!$B:$H,7,FALSE),"")</f>
        <v/>
      </c>
    </row>
    <row r="64" spans="1:7" x14ac:dyDescent="0.25">
      <c r="A64" s="138"/>
      <c r="B64" s="89" t="s">
        <v>417</v>
      </c>
      <c r="C64" s="79" t="str">
        <f>IFERROR(VLOOKUP($B64,RSVP_GuestsList_TableSelection!$B:$H,3,FALSE),"")</f>
        <v/>
      </c>
      <c r="D64" s="79" t="str">
        <f>IFERROR(VLOOKUP($B64,RSVP_GuestsList_TableSelection!$B:$H,4,FALSE),"")</f>
        <v/>
      </c>
      <c r="E64" s="79" t="str">
        <f>IFERROR(VLOOKUP($B64,RSVP_GuestsList_TableSelection!$B:$H,5,FALSE),"")</f>
        <v/>
      </c>
      <c r="F64" s="79" t="str">
        <f>IFERROR(VLOOKUP($B64,RSVP_GuestsList_TableSelection!$B:$H,6,FALSE),"")</f>
        <v/>
      </c>
      <c r="G64" s="79" t="str">
        <f>IFERROR(VLOOKUP($B64,RSVP_GuestsList_TableSelection!$B:$H,7,FALSE),"")</f>
        <v/>
      </c>
    </row>
    <row r="65" spans="1:7" x14ac:dyDescent="0.25">
      <c r="A65" s="138"/>
      <c r="B65" s="89" t="s">
        <v>416</v>
      </c>
      <c r="C65" s="79" t="str">
        <f>IFERROR(VLOOKUP($B65,RSVP_GuestsList_TableSelection!$B:$H,3,FALSE),"")</f>
        <v/>
      </c>
      <c r="D65" s="79" t="str">
        <f>IFERROR(VLOOKUP($B65,RSVP_GuestsList_TableSelection!$B:$H,4,FALSE),"")</f>
        <v/>
      </c>
      <c r="E65" s="79" t="str">
        <f>IFERROR(VLOOKUP($B65,RSVP_GuestsList_TableSelection!$B:$H,5,FALSE),"")</f>
        <v/>
      </c>
      <c r="F65" s="79" t="str">
        <f>IFERROR(VLOOKUP($B65,RSVP_GuestsList_TableSelection!$B:$H,6,FALSE),"")</f>
        <v/>
      </c>
      <c r="G65" s="79" t="str">
        <f>IFERROR(VLOOKUP($B65,RSVP_GuestsList_TableSelection!$B:$H,7,FALSE),"")</f>
        <v/>
      </c>
    </row>
    <row r="66" spans="1:7" x14ac:dyDescent="0.25">
      <c r="A66" s="138"/>
      <c r="B66" s="89" t="s">
        <v>415</v>
      </c>
      <c r="C66" s="79" t="str">
        <f>IFERROR(VLOOKUP($B66,RSVP_GuestsList_TableSelection!$B:$H,3,FALSE),"")</f>
        <v/>
      </c>
      <c r="D66" s="79" t="str">
        <f>IFERROR(VLOOKUP($B66,RSVP_GuestsList_TableSelection!$B:$H,4,FALSE),"")</f>
        <v/>
      </c>
      <c r="E66" s="79" t="str">
        <f>IFERROR(VLOOKUP($B66,RSVP_GuestsList_TableSelection!$B:$H,5,FALSE),"")</f>
        <v/>
      </c>
      <c r="F66" s="79" t="str">
        <f>IFERROR(VLOOKUP($B66,RSVP_GuestsList_TableSelection!$B:$H,6,FALSE),"")</f>
        <v/>
      </c>
      <c r="G66" s="79" t="str">
        <f>IFERROR(VLOOKUP($B66,RSVP_GuestsList_TableSelection!$B:$H,7,FALSE),"")</f>
        <v/>
      </c>
    </row>
    <row r="67" spans="1:7" x14ac:dyDescent="0.25">
      <c r="A67" s="138"/>
      <c r="B67" s="89" t="s">
        <v>414</v>
      </c>
      <c r="C67" s="79" t="str">
        <f>IFERROR(VLOOKUP($B67,RSVP_GuestsList_TableSelection!$B:$H,3,FALSE),"")</f>
        <v/>
      </c>
      <c r="D67" s="79" t="str">
        <f>IFERROR(VLOOKUP($B67,RSVP_GuestsList_TableSelection!$B:$H,4,FALSE),"")</f>
        <v/>
      </c>
      <c r="E67" s="79" t="str">
        <f>IFERROR(VLOOKUP($B67,RSVP_GuestsList_TableSelection!$B:$H,5,FALSE),"")</f>
        <v/>
      </c>
      <c r="F67" s="79" t="str">
        <f>IFERROR(VLOOKUP($B67,RSVP_GuestsList_TableSelection!$B:$H,6,FALSE),"")</f>
        <v/>
      </c>
      <c r="G67" s="79" t="str">
        <f>IFERROR(VLOOKUP($B67,RSVP_GuestsList_TableSelection!$B:$H,7,FALSE),"")</f>
        <v/>
      </c>
    </row>
    <row r="68" spans="1:7" x14ac:dyDescent="0.25">
      <c r="A68" s="138"/>
      <c r="B68" s="89" t="s">
        <v>413</v>
      </c>
      <c r="C68" s="79" t="str">
        <f>IFERROR(VLOOKUP($B68,RSVP_GuestsList_TableSelection!$B:$H,3,FALSE),"")</f>
        <v/>
      </c>
      <c r="D68" s="79" t="str">
        <f>IFERROR(VLOOKUP($B68,RSVP_GuestsList_TableSelection!$B:$H,4,FALSE),"")</f>
        <v/>
      </c>
      <c r="E68" s="79" t="str">
        <f>IFERROR(VLOOKUP($B68,RSVP_GuestsList_TableSelection!$B:$H,5,FALSE),"")</f>
        <v/>
      </c>
      <c r="F68" s="79" t="str">
        <f>IFERROR(VLOOKUP($B68,RSVP_GuestsList_TableSelection!$B:$H,6,FALSE),"")</f>
        <v/>
      </c>
      <c r="G68" s="79" t="str">
        <f>IFERROR(VLOOKUP($B68,RSVP_GuestsList_TableSelection!$B:$H,7,FALSE),"")</f>
        <v/>
      </c>
    </row>
    <row r="69" spans="1:7" x14ac:dyDescent="0.25">
      <c r="A69" s="138"/>
      <c r="B69" s="89" t="s">
        <v>412</v>
      </c>
      <c r="C69" s="79" t="str">
        <f>IFERROR(VLOOKUP($B69,RSVP_GuestsList_TableSelection!$B:$H,3,FALSE),"")</f>
        <v/>
      </c>
      <c r="D69" s="79" t="str">
        <f>IFERROR(VLOOKUP($B69,RSVP_GuestsList_TableSelection!$B:$H,4,FALSE),"")</f>
        <v/>
      </c>
      <c r="E69" s="79" t="str">
        <f>IFERROR(VLOOKUP($B69,RSVP_GuestsList_TableSelection!$B:$H,5,FALSE),"")</f>
        <v/>
      </c>
      <c r="F69" s="79" t="str">
        <f>IFERROR(VLOOKUP($B69,RSVP_GuestsList_TableSelection!$B:$H,6,FALSE),"")</f>
        <v/>
      </c>
      <c r="G69" s="79" t="str">
        <f>IFERROR(VLOOKUP($B69,RSVP_GuestsList_TableSelection!$B:$H,7,FALSE),"")</f>
        <v/>
      </c>
    </row>
    <row r="70" spans="1:7" x14ac:dyDescent="0.25">
      <c r="A70" s="138"/>
      <c r="B70" s="89" t="s">
        <v>411</v>
      </c>
      <c r="C70" s="79" t="str">
        <f>IFERROR(VLOOKUP($B70,RSVP_GuestsList_TableSelection!$B:$H,3,FALSE),"")</f>
        <v/>
      </c>
      <c r="D70" s="79" t="str">
        <f>IFERROR(VLOOKUP($B70,RSVP_GuestsList_TableSelection!$B:$H,4,FALSE),"")</f>
        <v/>
      </c>
      <c r="E70" s="79" t="str">
        <f>IFERROR(VLOOKUP($B70,RSVP_GuestsList_TableSelection!$B:$H,5,FALSE),"")</f>
        <v/>
      </c>
      <c r="F70" s="79" t="str">
        <f>IFERROR(VLOOKUP($B70,RSVP_GuestsList_TableSelection!$B:$H,6,FALSE),"")</f>
        <v/>
      </c>
      <c r="G70" s="79" t="str">
        <f>IFERROR(VLOOKUP($B70,RSVP_GuestsList_TableSelection!$B:$H,7,FALSE),"")</f>
        <v/>
      </c>
    </row>
    <row r="71" spans="1:7" x14ac:dyDescent="0.25">
      <c r="A71" s="138"/>
      <c r="B71" s="89" t="s">
        <v>410</v>
      </c>
      <c r="C71" s="79" t="str">
        <f>IFERROR(VLOOKUP($B71,RSVP_GuestsList_TableSelection!$B:$H,3,FALSE),"")</f>
        <v/>
      </c>
      <c r="D71" s="79" t="str">
        <f>IFERROR(VLOOKUP($B71,RSVP_GuestsList_TableSelection!$B:$H,4,FALSE),"")</f>
        <v/>
      </c>
      <c r="E71" s="79" t="str">
        <f>IFERROR(VLOOKUP($B71,RSVP_GuestsList_TableSelection!$B:$H,5,FALSE),"")</f>
        <v/>
      </c>
      <c r="F71" s="79" t="str">
        <f>IFERROR(VLOOKUP($B71,RSVP_GuestsList_TableSelection!$B:$H,6,FALSE),"")</f>
        <v/>
      </c>
      <c r="G71" s="79" t="str">
        <f>IFERROR(VLOOKUP($B71,RSVP_GuestsList_TableSelection!$B:$H,7,FALSE),"")</f>
        <v/>
      </c>
    </row>
    <row r="72" spans="1:7" x14ac:dyDescent="0.25">
      <c r="A72" s="138">
        <v>8</v>
      </c>
      <c r="B72" s="89" t="s">
        <v>409</v>
      </c>
      <c r="C72" s="79" t="str">
        <f>IFERROR(VLOOKUP($B72,RSVP_GuestsList_TableSelection!$B:$H,3,FALSE),"")</f>
        <v/>
      </c>
      <c r="D72" s="79" t="str">
        <f>IFERROR(VLOOKUP($B72,RSVP_GuestsList_TableSelection!$B:$H,4,FALSE),"")</f>
        <v/>
      </c>
      <c r="E72" s="79" t="str">
        <f>IFERROR(VLOOKUP($B72,RSVP_GuestsList_TableSelection!$B:$H,5,FALSE),"")</f>
        <v/>
      </c>
      <c r="F72" s="79" t="str">
        <f>IFERROR(VLOOKUP($B72,RSVP_GuestsList_TableSelection!$B:$H,6,FALSE),"")</f>
        <v/>
      </c>
      <c r="G72" s="79" t="str">
        <f>IFERROR(VLOOKUP($B72,RSVP_GuestsList_TableSelection!$B:$H,7,FALSE),"")</f>
        <v/>
      </c>
    </row>
    <row r="73" spans="1:7" x14ac:dyDescent="0.25">
      <c r="A73" s="138"/>
      <c r="B73" s="89" t="s">
        <v>408</v>
      </c>
      <c r="C73" s="79" t="str">
        <f>IFERROR(VLOOKUP($B73,RSVP_GuestsList_TableSelection!$B:$H,3,FALSE),"")</f>
        <v/>
      </c>
      <c r="D73" s="79" t="str">
        <f>IFERROR(VLOOKUP($B73,RSVP_GuestsList_TableSelection!$B:$H,4,FALSE),"")</f>
        <v/>
      </c>
      <c r="E73" s="79" t="str">
        <f>IFERROR(VLOOKUP($B73,RSVP_GuestsList_TableSelection!$B:$H,5,FALSE),"")</f>
        <v/>
      </c>
      <c r="F73" s="79" t="str">
        <f>IFERROR(VLOOKUP($B73,RSVP_GuestsList_TableSelection!$B:$H,6,FALSE),"")</f>
        <v/>
      </c>
      <c r="G73" s="79" t="str">
        <f>IFERROR(VLOOKUP($B73,RSVP_GuestsList_TableSelection!$B:$H,7,FALSE),"")</f>
        <v/>
      </c>
    </row>
    <row r="74" spans="1:7" x14ac:dyDescent="0.25">
      <c r="A74" s="138"/>
      <c r="B74" s="89" t="s">
        <v>407</v>
      </c>
      <c r="C74" s="79" t="str">
        <f>IFERROR(VLOOKUP($B74,RSVP_GuestsList_TableSelection!$B:$H,3,FALSE),"")</f>
        <v/>
      </c>
      <c r="D74" s="79" t="str">
        <f>IFERROR(VLOOKUP($B74,RSVP_GuestsList_TableSelection!$B:$H,4,FALSE),"")</f>
        <v/>
      </c>
      <c r="E74" s="79" t="str">
        <f>IFERROR(VLOOKUP($B74,RSVP_GuestsList_TableSelection!$B:$H,5,FALSE),"")</f>
        <v/>
      </c>
      <c r="F74" s="79" t="str">
        <f>IFERROR(VLOOKUP($B74,RSVP_GuestsList_TableSelection!$B:$H,6,FALSE),"")</f>
        <v/>
      </c>
      <c r="G74" s="79" t="str">
        <f>IFERROR(VLOOKUP($B74,RSVP_GuestsList_TableSelection!$B:$H,7,FALSE),"")</f>
        <v/>
      </c>
    </row>
    <row r="75" spans="1:7" x14ac:dyDescent="0.25">
      <c r="A75" s="138"/>
      <c r="B75" s="89" t="s">
        <v>406</v>
      </c>
      <c r="C75" s="79" t="str">
        <f>IFERROR(VLOOKUP($B75,RSVP_GuestsList_TableSelection!$B:$H,3,FALSE),"")</f>
        <v/>
      </c>
      <c r="D75" s="79" t="str">
        <f>IFERROR(VLOOKUP($B75,RSVP_GuestsList_TableSelection!$B:$H,4,FALSE),"")</f>
        <v/>
      </c>
      <c r="E75" s="79" t="str">
        <f>IFERROR(VLOOKUP($B75,RSVP_GuestsList_TableSelection!$B:$H,5,FALSE),"")</f>
        <v/>
      </c>
      <c r="F75" s="79" t="str">
        <f>IFERROR(VLOOKUP($B75,RSVP_GuestsList_TableSelection!$B:$H,6,FALSE),"")</f>
        <v/>
      </c>
      <c r="G75" s="79" t="str">
        <f>IFERROR(VLOOKUP($B75,RSVP_GuestsList_TableSelection!$B:$H,7,FALSE),"")</f>
        <v/>
      </c>
    </row>
    <row r="76" spans="1:7" x14ac:dyDescent="0.25">
      <c r="A76" s="138"/>
      <c r="B76" s="89" t="s">
        <v>405</v>
      </c>
      <c r="C76" s="79" t="str">
        <f>IFERROR(VLOOKUP($B76,RSVP_GuestsList_TableSelection!$B:$H,3,FALSE),"")</f>
        <v/>
      </c>
      <c r="D76" s="79" t="str">
        <f>IFERROR(VLOOKUP($B76,RSVP_GuestsList_TableSelection!$B:$H,4,FALSE),"")</f>
        <v/>
      </c>
      <c r="E76" s="79" t="str">
        <f>IFERROR(VLOOKUP($B76,RSVP_GuestsList_TableSelection!$B:$H,5,FALSE),"")</f>
        <v/>
      </c>
      <c r="F76" s="79" t="str">
        <f>IFERROR(VLOOKUP($B76,RSVP_GuestsList_TableSelection!$B:$H,6,FALSE),"")</f>
        <v/>
      </c>
      <c r="G76" s="79" t="str">
        <f>IFERROR(VLOOKUP($B76,RSVP_GuestsList_TableSelection!$B:$H,7,FALSE),"")</f>
        <v/>
      </c>
    </row>
    <row r="77" spans="1:7" x14ac:dyDescent="0.25">
      <c r="A77" s="138"/>
      <c r="B77" s="89" t="s">
        <v>404</v>
      </c>
      <c r="C77" s="79" t="str">
        <f>IFERROR(VLOOKUP($B77,RSVP_GuestsList_TableSelection!$B:$H,3,FALSE),"")</f>
        <v/>
      </c>
      <c r="D77" s="79" t="str">
        <f>IFERROR(VLOOKUP($B77,RSVP_GuestsList_TableSelection!$B:$H,4,FALSE),"")</f>
        <v/>
      </c>
      <c r="E77" s="79" t="str">
        <f>IFERROR(VLOOKUP($B77,RSVP_GuestsList_TableSelection!$B:$H,5,FALSE),"")</f>
        <v/>
      </c>
      <c r="F77" s="79" t="str">
        <f>IFERROR(VLOOKUP($B77,RSVP_GuestsList_TableSelection!$B:$H,6,FALSE),"")</f>
        <v/>
      </c>
      <c r="G77" s="79" t="str">
        <f>IFERROR(VLOOKUP($B77,RSVP_GuestsList_TableSelection!$B:$H,7,FALSE),"")</f>
        <v/>
      </c>
    </row>
    <row r="78" spans="1:7" x14ac:dyDescent="0.25">
      <c r="A78" s="138"/>
      <c r="B78" s="89" t="s">
        <v>403</v>
      </c>
      <c r="C78" s="79" t="str">
        <f>IFERROR(VLOOKUP($B78,RSVP_GuestsList_TableSelection!$B:$H,3,FALSE),"")</f>
        <v/>
      </c>
      <c r="D78" s="79" t="str">
        <f>IFERROR(VLOOKUP($B78,RSVP_GuestsList_TableSelection!$B:$H,4,FALSE),"")</f>
        <v/>
      </c>
      <c r="E78" s="79" t="str">
        <f>IFERROR(VLOOKUP($B78,RSVP_GuestsList_TableSelection!$B:$H,5,FALSE),"")</f>
        <v/>
      </c>
      <c r="F78" s="79" t="str">
        <f>IFERROR(VLOOKUP($B78,RSVP_GuestsList_TableSelection!$B:$H,6,FALSE),"")</f>
        <v/>
      </c>
      <c r="G78" s="79" t="str">
        <f>IFERROR(VLOOKUP($B78,RSVP_GuestsList_TableSelection!$B:$H,7,FALSE),"")</f>
        <v/>
      </c>
    </row>
    <row r="79" spans="1:7" x14ac:dyDescent="0.25">
      <c r="A79" s="138"/>
      <c r="B79" s="89" t="s">
        <v>402</v>
      </c>
      <c r="C79" s="79" t="str">
        <f>IFERROR(VLOOKUP($B79,RSVP_GuestsList_TableSelection!$B:$H,3,FALSE),"")</f>
        <v/>
      </c>
      <c r="D79" s="79" t="str">
        <f>IFERROR(VLOOKUP($B79,RSVP_GuestsList_TableSelection!$B:$H,4,FALSE),"")</f>
        <v/>
      </c>
      <c r="E79" s="79" t="str">
        <f>IFERROR(VLOOKUP($B79,RSVP_GuestsList_TableSelection!$B:$H,5,FALSE),"")</f>
        <v/>
      </c>
      <c r="F79" s="79" t="str">
        <f>IFERROR(VLOOKUP($B79,RSVP_GuestsList_TableSelection!$B:$H,6,FALSE),"")</f>
        <v/>
      </c>
      <c r="G79" s="79" t="str">
        <f>IFERROR(VLOOKUP($B79,RSVP_GuestsList_TableSelection!$B:$H,7,FALSE),"")</f>
        <v/>
      </c>
    </row>
    <row r="80" spans="1:7" x14ac:dyDescent="0.25">
      <c r="A80" s="138"/>
      <c r="B80" s="89" t="s">
        <v>401</v>
      </c>
      <c r="C80" s="79" t="str">
        <f>IFERROR(VLOOKUP($B80,RSVP_GuestsList_TableSelection!$B:$H,3,FALSE),"")</f>
        <v/>
      </c>
      <c r="D80" s="79" t="str">
        <f>IFERROR(VLOOKUP($B80,RSVP_GuestsList_TableSelection!$B:$H,4,FALSE),"")</f>
        <v/>
      </c>
      <c r="E80" s="79" t="str">
        <f>IFERROR(VLOOKUP($B80,RSVP_GuestsList_TableSelection!$B:$H,5,FALSE),"")</f>
        <v/>
      </c>
      <c r="F80" s="79" t="str">
        <f>IFERROR(VLOOKUP($B80,RSVP_GuestsList_TableSelection!$B:$H,6,FALSE),"")</f>
        <v/>
      </c>
      <c r="G80" s="79" t="str">
        <f>IFERROR(VLOOKUP($B80,RSVP_GuestsList_TableSelection!$B:$H,7,FALSE),"")</f>
        <v/>
      </c>
    </row>
    <row r="81" spans="1:7" x14ac:dyDescent="0.25">
      <c r="A81" s="138"/>
      <c r="B81" s="89" t="s">
        <v>400</v>
      </c>
      <c r="C81" s="79" t="str">
        <f>IFERROR(VLOOKUP($B81,RSVP_GuestsList_TableSelection!$B:$H,3,FALSE),"")</f>
        <v/>
      </c>
      <c r="D81" s="79" t="str">
        <f>IFERROR(VLOOKUP($B81,RSVP_GuestsList_TableSelection!$B:$H,4,FALSE),"")</f>
        <v/>
      </c>
      <c r="E81" s="79" t="str">
        <f>IFERROR(VLOOKUP($B81,RSVP_GuestsList_TableSelection!$B:$H,5,FALSE),"")</f>
        <v/>
      </c>
      <c r="F81" s="79" t="str">
        <f>IFERROR(VLOOKUP($B81,RSVP_GuestsList_TableSelection!$B:$H,6,FALSE),"")</f>
        <v/>
      </c>
      <c r="G81" s="79" t="str">
        <f>IFERROR(VLOOKUP($B81,RSVP_GuestsList_TableSelection!$B:$H,7,FALSE),"")</f>
        <v/>
      </c>
    </row>
    <row r="82" spans="1:7" x14ac:dyDescent="0.25">
      <c r="A82" s="138">
        <v>9</v>
      </c>
      <c r="B82" s="89" t="s">
        <v>399</v>
      </c>
      <c r="C82" s="79" t="str">
        <f>IFERROR(VLOOKUP($B82,RSVP_GuestsList_TableSelection!$B:$H,3,FALSE),"")</f>
        <v/>
      </c>
      <c r="D82" s="79" t="str">
        <f>IFERROR(VLOOKUP($B82,RSVP_GuestsList_TableSelection!$B:$H,4,FALSE),"")</f>
        <v/>
      </c>
      <c r="E82" s="79" t="str">
        <f>IFERROR(VLOOKUP($B82,RSVP_GuestsList_TableSelection!$B:$H,5,FALSE),"")</f>
        <v/>
      </c>
      <c r="F82" s="79" t="str">
        <f>IFERROR(VLOOKUP($B82,RSVP_GuestsList_TableSelection!$B:$H,6,FALSE),"")</f>
        <v/>
      </c>
      <c r="G82" s="79" t="str">
        <f>IFERROR(VLOOKUP($B82,RSVP_GuestsList_TableSelection!$B:$H,7,FALSE),"")</f>
        <v/>
      </c>
    </row>
    <row r="83" spans="1:7" x14ac:dyDescent="0.25">
      <c r="A83" s="138"/>
      <c r="B83" s="89" t="s">
        <v>398</v>
      </c>
      <c r="C83" s="79" t="str">
        <f>IFERROR(VLOOKUP($B83,RSVP_GuestsList_TableSelection!$B:$H,3,FALSE),"")</f>
        <v/>
      </c>
      <c r="D83" s="79" t="str">
        <f>IFERROR(VLOOKUP($B83,RSVP_GuestsList_TableSelection!$B:$H,4,FALSE),"")</f>
        <v/>
      </c>
      <c r="E83" s="79" t="str">
        <f>IFERROR(VLOOKUP($B83,RSVP_GuestsList_TableSelection!$B:$H,5,FALSE),"")</f>
        <v/>
      </c>
      <c r="F83" s="79" t="str">
        <f>IFERROR(VLOOKUP($B83,RSVP_GuestsList_TableSelection!$B:$H,6,FALSE),"")</f>
        <v/>
      </c>
      <c r="G83" s="79" t="str">
        <f>IFERROR(VLOOKUP($B83,RSVP_GuestsList_TableSelection!$B:$H,7,FALSE),"")</f>
        <v/>
      </c>
    </row>
    <row r="84" spans="1:7" x14ac:dyDescent="0.25">
      <c r="A84" s="138"/>
      <c r="B84" s="89" t="s">
        <v>397</v>
      </c>
      <c r="C84" s="79" t="str">
        <f>IFERROR(VLOOKUP($B84,RSVP_GuestsList_TableSelection!$B:$H,3,FALSE),"")</f>
        <v/>
      </c>
      <c r="D84" s="79" t="str">
        <f>IFERROR(VLOOKUP($B84,RSVP_GuestsList_TableSelection!$B:$H,4,FALSE),"")</f>
        <v/>
      </c>
      <c r="E84" s="79" t="str">
        <f>IFERROR(VLOOKUP($B84,RSVP_GuestsList_TableSelection!$B:$H,5,FALSE),"")</f>
        <v/>
      </c>
      <c r="F84" s="79" t="str">
        <f>IFERROR(VLOOKUP($B84,RSVP_GuestsList_TableSelection!$B:$H,6,FALSE),"")</f>
        <v/>
      </c>
      <c r="G84" s="79" t="str">
        <f>IFERROR(VLOOKUP($B84,RSVP_GuestsList_TableSelection!$B:$H,7,FALSE),"")</f>
        <v/>
      </c>
    </row>
    <row r="85" spans="1:7" x14ac:dyDescent="0.25">
      <c r="A85" s="138"/>
      <c r="B85" s="89" t="s">
        <v>396</v>
      </c>
      <c r="C85" s="79" t="str">
        <f>IFERROR(VLOOKUP($B85,RSVP_GuestsList_TableSelection!$B:$H,3,FALSE),"")</f>
        <v/>
      </c>
      <c r="D85" s="79" t="str">
        <f>IFERROR(VLOOKUP($B85,RSVP_GuestsList_TableSelection!$B:$H,4,FALSE),"")</f>
        <v/>
      </c>
      <c r="E85" s="79" t="str">
        <f>IFERROR(VLOOKUP($B85,RSVP_GuestsList_TableSelection!$B:$H,5,FALSE),"")</f>
        <v/>
      </c>
      <c r="F85" s="79" t="str">
        <f>IFERROR(VLOOKUP($B85,RSVP_GuestsList_TableSelection!$B:$H,6,FALSE),"")</f>
        <v/>
      </c>
      <c r="G85" s="79" t="str">
        <f>IFERROR(VLOOKUP($B85,RSVP_GuestsList_TableSelection!$B:$H,7,FALSE),"")</f>
        <v/>
      </c>
    </row>
    <row r="86" spans="1:7" x14ac:dyDescent="0.25">
      <c r="A86" s="138"/>
      <c r="B86" s="89" t="s">
        <v>395</v>
      </c>
      <c r="C86" s="79" t="str">
        <f>IFERROR(VLOOKUP($B86,RSVP_GuestsList_TableSelection!$B:$H,3,FALSE),"")</f>
        <v/>
      </c>
      <c r="D86" s="79" t="str">
        <f>IFERROR(VLOOKUP($B86,RSVP_GuestsList_TableSelection!$B:$H,4,FALSE),"")</f>
        <v/>
      </c>
      <c r="E86" s="79" t="str">
        <f>IFERROR(VLOOKUP($B86,RSVP_GuestsList_TableSelection!$B:$H,5,FALSE),"")</f>
        <v/>
      </c>
      <c r="F86" s="79" t="str">
        <f>IFERROR(VLOOKUP($B86,RSVP_GuestsList_TableSelection!$B:$H,6,FALSE),"")</f>
        <v/>
      </c>
      <c r="G86" s="79" t="str">
        <f>IFERROR(VLOOKUP($B86,RSVP_GuestsList_TableSelection!$B:$H,7,FALSE),"")</f>
        <v/>
      </c>
    </row>
    <row r="87" spans="1:7" x14ac:dyDescent="0.25">
      <c r="A87" s="138"/>
      <c r="B87" s="89" t="s">
        <v>394</v>
      </c>
      <c r="C87" s="79" t="str">
        <f>IFERROR(VLOOKUP($B87,RSVP_GuestsList_TableSelection!$B:$H,3,FALSE),"")</f>
        <v/>
      </c>
      <c r="D87" s="79" t="str">
        <f>IFERROR(VLOOKUP($B87,RSVP_GuestsList_TableSelection!$B:$H,4,FALSE),"")</f>
        <v/>
      </c>
      <c r="E87" s="79" t="str">
        <f>IFERROR(VLOOKUP($B87,RSVP_GuestsList_TableSelection!$B:$H,5,FALSE),"")</f>
        <v/>
      </c>
      <c r="F87" s="79" t="str">
        <f>IFERROR(VLOOKUP($B87,RSVP_GuestsList_TableSelection!$B:$H,6,FALSE),"")</f>
        <v/>
      </c>
      <c r="G87" s="79" t="str">
        <f>IFERROR(VLOOKUP($B87,RSVP_GuestsList_TableSelection!$B:$H,7,FALSE),"")</f>
        <v/>
      </c>
    </row>
    <row r="88" spans="1:7" x14ac:dyDescent="0.25">
      <c r="A88" s="138"/>
      <c r="B88" s="89" t="s">
        <v>393</v>
      </c>
      <c r="C88" s="79" t="str">
        <f>IFERROR(VLOOKUP($B88,RSVP_GuestsList_TableSelection!$B:$H,3,FALSE),"")</f>
        <v/>
      </c>
      <c r="D88" s="79" t="str">
        <f>IFERROR(VLOOKUP($B88,RSVP_GuestsList_TableSelection!$B:$H,4,FALSE),"")</f>
        <v/>
      </c>
      <c r="E88" s="79" t="str">
        <f>IFERROR(VLOOKUP($B88,RSVP_GuestsList_TableSelection!$B:$H,5,FALSE),"")</f>
        <v/>
      </c>
      <c r="F88" s="79" t="str">
        <f>IFERROR(VLOOKUP($B88,RSVP_GuestsList_TableSelection!$B:$H,6,FALSE),"")</f>
        <v/>
      </c>
      <c r="G88" s="79" t="str">
        <f>IFERROR(VLOOKUP($B88,RSVP_GuestsList_TableSelection!$B:$H,7,FALSE),"")</f>
        <v/>
      </c>
    </row>
    <row r="89" spans="1:7" x14ac:dyDescent="0.25">
      <c r="A89" s="138"/>
      <c r="B89" s="89" t="s">
        <v>392</v>
      </c>
      <c r="C89" s="79" t="str">
        <f>IFERROR(VLOOKUP($B89,RSVP_GuestsList_TableSelection!$B:$H,3,FALSE),"")</f>
        <v/>
      </c>
      <c r="D89" s="79" t="str">
        <f>IFERROR(VLOOKUP($B89,RSVP_GuestsList_TableSelection!$B:$H,4,FALSE),"")</f>
        <v/>
      </c>
      <c r="E89" s="79" t="str">
        <f>IFERROR(VLOOKUP($B89,RSVP_GuestsList_TableSelection!$B:$H,5,FALSE),"")</f>
        <v/>
      </c>
      <c r="F89" s="79" t="str">
        <f>IFERROR(VLOOKUP($B89,RSVP_GuestsList_TableSelection!$B:$H,6,FALSE),"")</f>
        <v/>
      </c>
      <c r="G89" s="79" t="str">
        <f>IFERROR(VLOOKUP($B89,RSVP_GuestsList_TableSelection!$B:$H,7,FALSE),"")</f>
        <v/>
      </c>
    </row>
    <row r="90" spans="1:7" x14ac:dyDescent="0.25">
      <c r="A90" s="138"/>
      <c r="B90" s="89" t="s">
        <v>391</v>
      </c>
      <c r="C90" s="79" t="str">
        <f>IFERROR(VLOOKUP($B90,RSVP_GuestsList_TableSelection!$B:$H,3,FALSE),"")</f>
        <v/>
      </c>
      <c r="D90" s="79" t="str">
        <f>IFERROR(VLOOKUP($B90,RSVP_GuestsList_TableSelection!$B:$H,4,FALSE),"")</f>
        <v/>
      </c>
      <c r="E90" s="79" t="str">
        <f>IFERROR(VLOOKUP($B90,RSVP_GuestsList_TableSelection!$B:$H,5,FALSE),"")</f>
        <v/>
      </c>
      <c r="F90" s="79" t="str">
        <f>IFERROR(VLOOKUP($B90,RSVP_GuestsList_TableSelection!$B:$H,6,FALSE),"")</f>
        <v/>
      </c>
      <c r="G90" s="79" t="str">
        <f>IFERROR(VLOOKUP($B90,RSVP_GuestsList_TableSelection!$B:$H,7,FALSE),"")</f>
        <v/>
      </c>
    </row>
    <row r="91" spans="1:7" x14ac:dyDescent="0.25">
      <c r="A91" s="138"/>
      <c r="B91" s="89" t="s">
        <v>390</v>
      </c>
      <c r="C91" s="79" t="str">
        <f>IFERROR(VLOOKUP($B91,RSVP_GuestsList_TableSelection!$B:$H,3,FALSE),"")</f>
        <v/>
      </c>
      <c r="D91" s="79" t="str">
        <f>IFERROR(VLOOKUP($B91,RSVP_GuestsList_TableSelection!$B:$H,4,FALSE),"")</f>
        <v/>
      </c>
      <c r="E91" s="79" t="str">
        <f>IFERROR(VLOOKUP($B91,RSVP_GuestsList_TableSelection!$B:$H,5,FALSE),"")</f>
        <v/>
      </c>
      <c r="F91" s="79" t="str">
        <f>IFERROR(VLOOKUP($B91,RSVP_GuestsList_TableSelection!$B:$H,6,FALSE),"")</f>
        <v/>
      </c>
      <c r="G91" s="79" t="str">
        <f>IFERROR(VLOOKUP($B91,RSVP_GuestsList_TableSelection!$B:$H,7,FALSE),"")</f>
        <v/>
      </c>
    </row>
    <row r="92" spans="1:7" x14ac:dyDescent="0.25">
      <c r="A92" s="138">
        <v>10</v>
      </c>
      <c r="B92" s="89" t="s">
        <v>389</v>
      </c>
      <c r="C92" s="79" t="str">
        <f>IFERROR(VLOOKUP($B92,RSVP_GuestsList_TableSelection!$B:$H,3,FALSE),"")</f>
        <v/>
      </c>
      <c r="D92" s="79" t="str">
        <f>IFERROR(VLOOKUP($B92,RSVP_GuestsList_TableSelection!$B:$H,4,FALSE),"")</f>
        <v/>
      </c>
      <c r="E92" s="79" t="str">
        <f>IFERROR(VLOOKUP($B92,RSVP_GuestsList_TableSelection!$B:$H,5,FALSE),"")</f>
        <v/>
      </c>
      <c r="F92" s="79" t="str">
        <f>IFERROR(VLOOKUP($B92,RSVP_GuestsList_TableSelection!$B:$H,6,FALSE),"")</f>
        <v/>
      </c>
      <c r="G92" s="79" t="str">
        <f>IFERROR(VLOOKUP($B92,RSVP_GuestsList_TableSelection!$B:$H,7,FALSE),"")</f>
        <v/>
      </c>
    </row>
    <row r="93" spans="1:7" x14ac:dyDescent="0.25">
      <c r="A93" s="138"/>
      <c r="B93" s="89" t="s">
        <v>388</v>
      </c>
      <c r="C93" s="79" t="str">
        <f>IFERROR(VLOOKUP($B93,RSVP_GuestsList_TableSelection!$B:$H,3,FALSE),"")</f>
        <v/>
      </c>
      <c r="D93" s="79" t="str">
        <f>IFERROR(VLOOKUP($B93,RSVP_GuestsList_TableSelection!$B:$H,4,FALSE),"")</f>
        <v/>
      </c>
      <c r="E93" s="79" t="str">
        <f>IFERROR(VLOOKUP($B93,RSVP_GuestsList_TableSelection!$B:$H,5,FALSE),"")</f>
        <v/>
      </c>
      <c r="F93" s="79" t="str">
        <f>IFERROR(VLOOKUP($B93,RSVP_GuestsList_TableSelection!$B:$H,6,FALSE),"")</f>
        <v/>
      </c>
      <c r="G93" s="79" t="str">
        <f>IFERROR(VLOOKUP($B93,RSVP_GuestsList_TableSelection!$B:$H,7,FALSE),"")</f>
        <v/>
      </c>
    </row>
    <row r="94" spans="1:7" x14ac:dyDescent="0.25">
      <c r="A94" s="138"/>
      <c r="B94" s="89" t="s">
        <v>387</v>
      </c>
      <c r="C94" s="79" t="str">
        <f>IFERROR(VLOOKUP($B94,RSVP_GuestsList_TableSelection!$B:$H,3,FALSE),"")</f>
        <v/>
      </c>
      <c r="D94" s="79" t="str">
        <f>IFERROR(VLOOKUP($B94,RSVP_GuestsList_TableSelection!$B:$H,4,FALSE),"")</f>
        <v/>
      </c>
      <c r="E94" s="79" t="str">
        <f>IFERROR(VLOOKUP($B94,RSVP_GuestsList_TableSelection!$B:$H,5,FALSE),"")</f>
        <v/>
      </c>
      <c r="F94" s="79" t="str">
        <f>IFERROR(VLOOKUP($B94,RSVP_GuestsList_TableSelection!$B:$H,6,FALSE),"")</f>
        <v/>
      </c>
      <c r="G94" s="79" t="str">
        <f>IFERROR(VLOOKUP($B94,RSVP_GuestsList_TableSelection!$B:$H,7,FALSE),"")</f>
        <v/>
      </c>
    </row>
    <row r="95" spans="1:7" x14ac:dyDescent="0.25">
      <c r="A95" s="138"/>
      <c r="B95" s="89" t="s">
        <v>386</v>
      </c>
      <c r="C95" s="79" t="str">
        <f>IFERROR(VLOOKUP($B95,RSVP_GuestsList_TableSelection!$B:$H,3,FALSE),"")</f>
        <v/>
      </c>
      <c r="D95" s="79" t="str">
        <f>IFERROR(VLOOKUP($B95,RSVP_GuestsList_TableSelection!$B:$H,4,FALSE),"")</f>
        <v/>
      </c>
      <c r="E95" s="79" t="str">
        <f>IFERROR(VLOOKUP($B95,RSVP_GuestsList_TableSelection!$B:$H,5,FALSE),"")</f>
        <v/>
      </c>
      <c r="F95" s="79" t="str">
        <f>IFERROR(VLOOKUP($B95,RSVP_GuestsList_TableSelection!$B:$H,6,FALSE),"")</f>
        <v/>
      </c>
      <c r="G95" s="79" t="str">
        <f>IFERROR(VLOOKUP($B95,RSVP_GuestsList_TableSelection!$B:$H,7,FALSE),"")</f>
        <v/>
      </c>
    </row>
    <row r="96" spans="1:7" x14ac:dyDescent="0.25">
      <c r="A96" s="138"/>
      <c r="B96" s="89" t="s">
        <v>385</v>
      </c>
      <c r="C96" s="79" t="str">
        <f>IFERROR(VLOOKUP($B96,RSVP_GuestsList_TableSelection!$B:$H,3,FALSE),"")</f>
        <v/>
      </c>
      <c r="D96" s="79" t="str">
        <f>IFERROR(VLOOKUP($B96,RSVP_GuestsList_TableSelection!$B:$H,4,FALSE),"")</f>
        <v/>
      </c>
      <c r="E96" s="79" t="str">
        <f>IFERROR(VLOOKUP($B96,RSVP_GuestsList_TableSelection!$B:$H,5,FALSE),"")</f>
        <v/>
      </c>
      <c r="F96" s="79" t="str">
        <f>IFERROR(VLOOKUP($B96,RSVP_GuestsList_TableSelection!$B:$H,6,FALSE),"")</f>
        <v/>
      </c>
      <c r="G96" s="79" t="str">
        <f>IFERROR(VLOOKUP($B96,RSVP_GuestsList_TableSelection!$B:$H,7,FALSE),"")</f>
        <v/>
      </c>
    </row>
    <row r="97" spans="1:7" x14ac:dyDescent="0.25">
      <c r="A97" s="138"/>
      <c r="B97" s="89" t="s">
        <v>384</v>
      </c>
      <c r="C97" s="79" t="str">
        <f>IFERROR(VLOOKUP($B97,RSVP_GuestsList_TableSelection!$B:$H,3,FALSE),"")</f>
        <v/>
      </c>
      <c r="D97" s="79" t="str">
        <f>IFERROR(VLOOKUP($B97,RSVP_GuestsList_TableSelection!$B:$H,4,FALSE),"")</f>
        <v/>
      </c>
      <c r="E97" s="79" t="str">
        <f>IFERROR(VLOOKUP($B97,RSVP_GuestsList_TableSelection!$B:$H,5,FALSE),"")</f>
        <v/>
      </c>
      <c r="F97" s="79" t="str">
        <f>IFERROR(VLOOKUP($B97,RSVP_GuestsList_TableSelection!$B:$H,6,FALSE),"")</f>
        <v/>
      </c>
      <c r="G97" s="79" t="str">
        <f>IFERROR(VLOOKUP($B97,RSVP_GuestsList_TableSelection!$B:$H,7,FALSE),"")</f>
        <v/>
      </c>
    </row>
    <row r="98" spans="1:7" x14ac:dyDescent="0.25">
      <c r="A98" s="138"/>
      <c r="B98" s="89" t="s">
        <v>383</v>
      </c>
      <c r="C98" s="79" t="str">
        <f>IFERROR(VLOOKUP($B98,RSVP_GuestsList_TableSelection!$B:$H,3,FALSE),"")</f>
        <v/>
      </c>
      <c r="D98" s="79" t="str">
        <f>IFERROR(VLOOKUP($B98,RSVP_GuestsList_TableSelection!$B:$H,4,FALSE),"")</f>
        <v/>
      </c>
      <c r="E98" s="79" t="str">
        <f>IFERROR(VLOOKUP($B98,RSVP_GuestsList_TableSelection!$B:$H,5,FALSE),"")</f>
        <v/>
      </c>
      <c r="F98" s="79" t="str">
        <f>IFERROR(VLOOKUP($B98,RSVP_GuestsList_TableSelection!$B:$H,6,FALSE),"")</f>
        <v/>
      </c>
      <c r="G98" s="79" t="str">
        <f>IFERROR(VLOOKUP($B98,RSVP_GuestsList_TableSelection!$B:$H,7,FALSE),"")</f>
        <v/>
      </c>
    </row>
    <row r="99" spans="1:7" x14ac:dyDescent="0.25">
      <c r="A99" s="138"/>
      <c r="B99" s="89" t="s">
        <v>382</v>
      </c>
      <c r="C99" s="79" t="str">
        <f>IFERROR(VLOOKUP($B99,RSVP_GuestsList_TableSelection!$B:$H,3,FALSE),"")</f>
        <v/>
      </c>
      <c r="D99" s="79" t="str">
        <f>IFERROR(VLOOKUP($B99,RSVP_GuestsList_TableSelection!$B:$H,4,FALSE),"")</f>
        <v/>
      </c>
      <c r="E99" s="79" t="str">
        <f>IFERROR(VLOOKUP($B99,RSVP_GuestsList_TableSelection!$B:$H,5,FALSE),"")</f>
        <v/>
      </c>
      <c r="F99" s="79" t="str">
        <f>IFERROR(VLOOKUP($B99,RSVP_GuestsList_TableSelection!$B:$H,6,FALSE),"")</f>
        <v/>
      </c>
      <c r="G99" s="79" t="str">
        <f>IFERROR(VLOOKUP($B99,RSVP_GuestsList_TableSelection!$B:$H,7,FALSE),"")</f>
        <v/>
      </c>
    </row>
    <row r="100" spans="1:7" x14ac:dyDescent="0.25">
      <c r="A100" s="138"/>
      <c r="B100" s="89" t="s">
        <v>381</v>
      </c>
      <c r="C100" s="79" t="str">
        <f>IFERROR(VLOOKUP($B100,RSVP_GuestsList_TableSelection!$B:$H,3,FALSE),"")</f>
        <v/>
      </c>
      <c r="D100" s="79" t="str">
        <f>IFERROR(VLOOKUP($B100,RSVP_GuestsList_TableSelection!$B:$H,4,FALSE),"")</f>
        <v/>
      </c>
      <c r="E100" s="79" t="str">
        <f>IFERROR(VLOOKUP($B100,RSVP_GuestsList_TableSelection!$B:$H,5,FALSE),"")</f>
        <v/>
      </c>
      <c r="F100" s="79" t="str">
        <f>IFERROR(VLOOKUP($B100,RSVP_GuestsList_TableSelection!$B:$H,6,FALSE),"")</f>
        <v/>
      </c>
      <c r="G100" s="79" t="str">
        <f>IFERROR(VLOOKUP($B100,RSVP_GuestsList_TableSelection!$B:$H,7,FALSE),"")</f>
        <v/>
      </c>
    </row>
    <row r="101" spans="1:7" x14ac:dyDescent="0.25">
      <c r="A101" s="138"/>
      <c r="B101" s="89" t="s">
        <v>380</v>
      </c>
      <c r="C101" s="79" t="str">
        <f>IFERROR(VLOOKUP($B101,RSVP_GuestsList_TableSelection!$B:$H,3,FALSE),"")</f>
        <v/>
      </c>
      <c r="D101" s="79" t="str">
        <f>IFERROR(VLOOKUP($B101,RSVP_GuestsList_TableSelection!$B:$H,4,FALSE),"")</f>
        <v/>
      </c>
      <c r="E101" s="79" t="str">
        <f>IFERROR(VLOOKUP($B101,RSVP_GuestsList_TableSelection!$B:$H,5,FALSE),"")</f>
        <v/>
      </c>
      <c r="F101" s="79" t="str">
        <f>IFERROR(VLOOKUP($B101,RSVP_GuestsList_TableSelection!$B:$H,6,FALSE),"")</f>
        <v/>
      </c>
      <c r="G101" s="79" t="str">
        <f>IFERROR(VLOOKUP($B101,RSVP_GuestsList_TableSelection!$B:$H,7,FALSE),"")</f>
        <v/>
      </c>
    </row>
    <row r="102" spans="1:7" x14ac:dyDescent="0.25">
      <c r="A102" s="138">
        <v>11</v>
      </c>
      <c r="B102" s="89" t="s">
        <v>379</v>
      </c>
      <c r="C102" s="79" t="str">
        <f>IFERROR(VLOOKUP($B102,RSVP_GuestsList_TableSelection!$B:$H,3,FALSE),"")</f>
        <v/>
      </c>
      <c r="D102" s="79" t="str">
        <f>IFERROR(VLOOKUP($B102,RSVP_GuestsList_TableSelection!$B:$H,4,FALSE),"")</f>
        <v/>
      </c>
      <c r="E102" s="79" t="str">
        <f>IFERROR(VLOOKUP($B102,RSVP_GuestsList_TableSelection!$B:$H,5,FALSE),"")</f>
        <v/>
      </c>
      <c r="F102" s="79" t="str">
        <f>IFERROR(VLOOKUP($B102,RSVP_GuestsList_TableSelection!$B:$H,6,FALSE),"")</f>
        <v/>
      </c>
      <c r="G102" s="79" t="str">
        <f>IFERROR(VLOOKUP($B102,RSVP_GuestsList_TableSelection!$B:$H,7,FALSE),"")</f>
        <v/>
      </c>
    </row>
    <row r="103" spans="1:7" x14ac:dyDescent="0.25">
      <c r="A103" s="138"/>
      <c r="B103" s="89" t="s">
        <v>378</v>
      </c>
      <c r="C103" s="79" t="str">
        <f>IFERROR(VLOOKUP($B103,RSVP_GuestsList_TableSelection!$B:$H,3,FALSE),"")</f>
        <v/>
      </c>
      <c r="D103" s="79" t="str">
        <f>IFERROR(VLOOKUP($B103,RSVP_GuestsList_TableSelection!$B:$H,4,FALSE),"")</f>
        <v/>
      </c>
      <c r="E103" s="79" t="str">
        <f>IFERROR(VLOOKUP($B103,RSVP_GuestsList_TableSelection!$B:$H,5,FALSE),"")</f>
        <v/>
      </c>
      <c r="F103" s="79" t="str">
        <f>IFERROR(VLOOKUP($B103,RSVP_GuestsList_TableSelection!$B:$H,6,FALSE),"")</f>
        <v/>
      </c>
      <c r="G103" s="79" t="str">
        <f>IFERROR(VLOOKUP($B103,RSVP_GuestsList_TableSelection!$B:$H,7,FALSE),"")</f>
        <v/>
      </c>
    </row>
    <row r="104" spans="1:7" x14ac:dyDescent="0.25">
      <c r="A104" s="138"/>
      <c r="B104" s="89" t="s">
        <v>377</v>
      </c>
      <c r="C104" s="79" t="str">
        <f>IFERROR(VLOOKUP($B104,RSVP_GuestsList_TableSelection!$B:$H,3,FALSE),"")</f>
        <v/>
      </c>
      <c r="D104" s="79" t="str">
        <f>IFERROR(VLOOKUP($B104,RSVP_GuestsList_TableSelection!$B:$H,4,FALSE),"")</f>
        <v/>
      </c>
      <c r="E104" s="79" t="str">
        <f>IFERROR(VLOOKUP($B104,RSVP_GuestsList_TableSelection!$B:$H,5,FALSE),"")</f>
        <v/>
      </c>
      <c r="F104" s="79" t="str">
        <f>IFERROR(VLOOKUP($B104,RSVP_GuestsList_TableSelection!$B:$H,6,FALSE),"")</f>
        <v/>
      </c>
      <c r="G104" s="79" t="str">
        <f>IFERROR(VLOOKUP($B104,RSVP_GuestsList_TableSelection!$B:$H,7,FALSE),"")</f>
        <v/>
      </c>
    </row>
    <row r="105" spans="1:7" x14ac:dyDescent="0.25">
      <c r="A105" s="138"/>
      <c r="B105" s="89" t="s">
        <v>376</v>
      </c>
      <c r="C105" s="79" t="str">
        <f>IFERROR(VLOOKUP($B105,RSVP_GuestsList_TableSelection!$B:$H,3,FALSE),"")</f>
        <v/>
      </c>
      <c r="D105" s="79" t="str">
        <f>IFERROR(VLOOKUP($B105,RSVP_GuestsList_TableSelection!$B:$H,4,FALSE),"")</f>
        <v/>
      </c>
      <c r="E105" s="79" t="str">
        <f>IFERROR(VLOOKUP($B105,RSVP_GuestsList_TableSelection!$B:$H,5,FALSE),"")</f>
        <v/>
      </c>
      <c r="F105" s="79" t="str">
        <f>IFERROR(VLOOKUP($B105,RSVP_GuestsList_TableSelection!$B:$H,6,FALSE),"")</f>
        <v/>
      </c>
      <c r="G105" s="79" t="str">
        <f>IFERROR(VLOOKUP($B105,RSVP_GuestsList_TableSelection!$B:$H,7,FALSE),"")</f>
        <v/>
      </c>
    </row>
    <row r="106" spans="1:7" x14ac:dyDescent="0.25">
      <c r="A106" s="138"/>
      <c r="B106" s="89" t="s">
        <v>375</v>
      </c>
      <c r="C106" s="79" t="str">
        <f>IFERROR(VLOOKUP($B106,RSVP_GuestsList_TableSelection!$B:$H,3,FALSE),"")</f>
        <v/>
      </c>
      <c r="D106" s="79" t="str">
        <f>IFERROR(VLOOKUP($B106,RSVP_GuestsList_TableSelection!$B:$H,4,FALSE),"")</f>
        <v/>
      </c>
      <c r="E106" s="79" t="str">
        <f>IFERROR(VLOOKUP($B106,RSVP_GuestsList_TableSelection!$B:$H,5,FALSE),"")</f>
        <v/>
      </c>
      <c r="F106" s="79" t="str">
        <f>IFERROR(VLOOKUP($B106,RSVP_GuestsList_TableSelection!$B:$H,6,FALSE),"")</f>
        <v/>
      </c>
      <c r="G106" s="79" t="str">
        <f>IFERROR(VLOOKUP($B106,RSVP_GuestsList_TableSelection!$B:$H,7,FALSE),"")</f>
        <v/>
      </c>
    </row>
    <row r="107" spans="1:7" x14ac:dyDescent="0.25">
      <c r="A107" s="138"/>
      <c r="B107" s="89" t="s">
        <v>374</v>
      </c>
      <c r="C107" s="79" t="str">
        <f>IFERROR(VLOOKUP($B107,RSVP_GuestsList_TableSelection!$B:$H,3,FALSE),"")</f>
        <v/>
      </c>
      <c r="D107" s="79" t="str">
        <f>IFERROR(VLOOKUP($B107,RSVP_GuestsList_TableSelection!$B:$H,4,FALSE),"")</f>
        <v/>
      </c>
      <c r="E107" s="79" t="str">
        <f>IFERROR(VLOOKUP($B107,RSVP_GuestsList_TableSelection!$B:$H,5,FALSE),"")</f>
        <v/>
      </c>
      <c r="F107" s="79" t="str">
        <f>IFERROR(VLOOKUP($B107,RSVP_GuestsList_TableSelection!$B:$H,6,FALSE),"")</f>
        <v/>
      </c>
      <c r="G107" s="79" t="str">
        <f>IFERROR(VLOOKUP($B107,RSVP_GuestsList_TableSelection!$B:$H,7,FALSE),"")</f>
        <v/>
      </c>
    </row>
    <row r="108" spans="1:7" x14ac:dyDescent="0.25">
      <c r="A108" s="138"/>
      <c r="B108" s="89" t="s">
        <v>373</v>
      </c>
      <c r="C108" s="79" t="str">
        <f>IFERROR(VLOOKUP($B108,RSVP_GuestsList_TableSelection!$B:$H,3,FALSE),"")</f>
        <v/>
      </c>
      <c r="D108" s="79" t="str">
        <f>IFERROR(VLOOKUP($B108,RSVP_GuestsList_TableSelection!$B:$H,4,FALSE),"")</f>
        <v/>
      </c>
      <c r="E108" s="79" t="str">
        <f>IFERROR(VLOOKUP($B108,RSVP_GuestsList_TableSelection!$B:$H,5,FALSE),"")</f>
        <v/>
      </c>
      <c r="F108" s="79" t="str">
        <f>IFERROR(VLOOKUP($B108,RSVP_GuestsList_TableSelection!$B:$H,6,FALSE),"")</f>
        <v/>
      </c>
      <c r="G108" s="79" t="str">
        <f>IFERROR(VLOOKUP($B108,RSVP_GuestsList_TableSelection!$B:$H,7,FALSE),"")</f>
        <v/>
      </c>
    </row>
    <row r="109" spans="1:7" x14ac:dyDescent="0.25">
      <c r="A109" s="138"/>
      <c r="B109" s="89" t="s">
        <v>372</v>
      </c>
      <c r="C109" s="79" t="str">
        <f>IFERROR(VLOOKUP($B109,RSVP_GuestsList_TableSelection!$B:$H,3,FALSE),"")</f>
        <v/>
      </c>
      <c r="D109" s="79" t="str">
        <f>IFERROR(VLOOKUP($B109,RSVP_GuestsList_TableSelection!$B:$H,4,FALSE),"")</f>
        <v/>
      </c>
      <c r="E109" s="79" t="str">
        <f>IFERROR(VLOOKUP($B109,RSVP_GuestsList_TableSelection!$B:$H,5,FALSE),"")</f>
        <v/>
      </c>
      <c r="F109" s="79" t="str">
        <f>IFERROR(VLOOKUP($B109,RSVP_GuestsList_TableSelection!$B:$H,6,FALSE),"")</f>
        <v/>
      </c>
      <c r="G109" s="79" t="str">
        <f>IFERROR(VLOOKUP($B109,RSVP_GuestsList_TableSelection!$B:$H,7,FALSE),"")</f>
        <v/>
      </c>
    </row>
    <row r="110" spans="1:7" x14ac:dyDescent="0.25">
      <c r="A110" s="138"/>
      <c r="B110" s="89" t="s">
        <v>371</v>
      </c>
      <c r="C110" s="79" t="str">
        <f>IFERROR(VLOOKUP($B110,RSVP_GuestsList_TableSelection!$B:$H,3,FALSE),"")</f>
        <v/>
      </c>
      <c r="D110" s="79" t="str">
        <f>IFERROR(VLOOKUP($B110,RSVP_GuestsList_TableSelection!$B:$H,4,FALSE),"")</f>
        <v/>
      </c>
      <c r="E110" s="79" t="str">
        <f>IFERROR(VLOOKUP($B110,RSVP_GuestsList_TableSelection!$B:$H,5,FALSE),"")</f>
        <v/>
      </c>
      <c r="F110" s="79" t="str">
        <f>IFERROR(VLOOKUP($B110,RSVP_GuestsList_TableSelection!$B:$H,6,FALSE),"")</f>
        <v/>
      </c>
      <c r="G110" s="79" t="str">
        <f>IFERROR(VLOOKUP($B110,RSVP_GuestsList_TableSelection!$B:$H,7,FALSE),"")</f>
        <v/>
      </c>
    </row>
    <row r="111" spans="1:7" x14ac:dyDescent="0.25">
      <c r="A111" s="138"/>
      <c r="B111" s="89" t="s">
        <v>370</v>
      </c>
      <c r="C111" s="79" t="str">
        <f>IFERROR(VLOOKUP($B111,RSVP_GuestsList_TableSelection!$B:$H,3,FALSE),"")</f>
        <v/>
      </c>
      <c r="D111" s="79" t="str">
        <f>IFERROR(VLOOKUP($B111,RSVP_GuestsList_TableSelection!$B:$H,4,FALSE),"")</f>
        <v/>
      </c>
      <c r="E111" s="79" t="str">
        <f>IFERROR(VLOOKUP($B111,RSVP_GuestsList_TableSelection!$B:$H,5,FALSE),"")</f>
        <v/>
      </c>
      <c r="F111" s="79" t="str">
        <f>IFERROR(VLOOKUP($B111,RSVP_GuestsList_TableSelection!$B:$H,6,FALSE),"")</f>
        <v/>
      </c>
      <c r="G111" s="79" t="str">
        <f>IFERROR(VLOOKUP($B111,RSVP_GuestsList_TableSelection!$B:$H,7,FALSE),"")</f>
        <v/>
      </c>
    </row>
    <row r="112" spans="1:7" x14ac:dyDescent="0.25">
      <c r="A112" s="138">
        <v>12</v>
      </c>
      <c r="B112" s="89" t="s">
        <v>369</v>
      </c>
      <c r="C112" s="79" t="str">
        <f>IFERROR(VLOOKUP($B112,RSVP_GuestsList_TableSelection!$B:$H,3,FALSE),"")</f>
        <v/>
      </c>
      <c r="D112" s="79" t="str">
        <f>IFERROR(VLOOKUP($B112,RSVP_GuestsList_TableSelection!$B:$H,4,FALSE),"")</f>
        <v/>
      </c>
      <c r="E112" s="79" t="str">
        <f>IFERROR(VLOOKUP($B112,RSVP_GuestsList_TableSelection!$B:$H,5,FALSE),"")</f>
        <v/>
      </c>
      <c r="F112" s="79" t="str">
        <f>IFERROR(VLOOKUP($B112,RSVP_GuestsList_TableSelection!$B:$H,6,FALSE),"")</f>
        <v/>
      </c>
      <c r="G112" s="79" t="str">
        <f>IFERROR(VLOOKUP($B112,RSVP_GuestsList_TableSelection!$B:$H,7,FALSE),"")</f>
        <v/>
      </c>
    </row>
    <row r="113" spans="1:7" x14ac:dyDescent="0.25">
      <c r="A113" s="138"/>
      <c r="B113" s="89" t="s">
        <v>368</v>
      </c>
      <c r="C113" s="79" t="str">
        <f>IFERROR(VLOOKUP($B113,RSVP_GuestsList_TableSelection!$B:$H,3,FALSE),"")</f>
        <v/>
      </c>
      <c r="D113" s="79" t="str">
        <f>IFERROR(VLOOKUP($B113,RSVP_GuestsList_TableSelection!$B:$H,4,FALSE),"")</f>
        <v/>
      </c>
      <c r="E113" s="79" t="str">
        <f>IFERROR(VLOOKUP($B113,RSVP_GuestsList_TableSelection!$B:$H,5,FALSE),"")</f>
        <v/>
      </c>
      <c r="F113" s="79" t="str">
        <f>IFERROR(VLOOKUP($B113,RSVP_GuestsList_TableSelection!$B:$H,6,FALSE),"")</f>
        <v/>
      </c>
      <c r="G113" s="79" t="str">
        <f>IFERROR(VLOOKUP($B113,RSVP_GuestsList_TableSelection!$B:$H,7,FALSE),"")</f>
        <v/>
      </c>
    </row>
    <row r="114" spans="1:7" x14ac:dyDescent="0.25">
      <c r="A114" s="138"/>
      <c r="B114" s="89" t="s">
        <v>367</v>
      </c>
      <c r="C114" s="79" t="str">
        <f>IFERROR(VLOOKUP($B114,RSVP_GuestsList_TableSelection!$B:$H,3,FALSE),"")</f>
        <v/>
      </c>
      <c r="D114" s="79" t="str">
        <f>IFERROR(VLOOKUP($B114,RSVP_GuestsList_TableSelection!$B:$H,4,FALSE),"")</f>
        <v/>
      </c>
      <c r="E114" s="79" t="str">
        <f>IFERROR(VLOOKUP($B114,RSVP_GuestsList_TableSelection!$B:$H,5,FALSE),"")</f>
        <v/>
      </c>
      <c r="F114" s="79" t="str">
        <f>IFERROR(VLOOKUP($B114,RSVP_GuestsList_TableSelection!$B:$H,6,FALSE),"")</f>
        <v/>
      </c>
      <c r="G114" s="79" t="str">
        <f>IFERROR(VLOOKUP($B114,RSVP_GuestsList_TableSelection!$B:$H,7,FALSE),"")</f>
        <v/>
      </c>
    </row>
    <row r="115" spans="1:7" x14ac:dyDescent="0.25">
      <c r="A115" s="138"/>
      <c r="B115" s="89" t="s">
        <v>366</v>
      </c>
      <c r="C115" s="79" t="str">
        <f>IFERROR(VLOOKUP($B115,RSVP_GuestsList_TableSelection!$B:$H,3,FALSE),"")</f>
        <v/>
      </c>
      <c r="D115" s="79" t="str">
        <f>IFERROR(VLOOKUP($B115,RSVP_GuestsList_TableSelection!$B:$H,4,FALSE),"")</f>
        <v/>
      </c>
      <c r="E115" s="79" t="str">
        <f>IFERROR(VLOOKUP($B115,RSVP_GuestsList_TableSelection!$B:$H,5,FALSE),"")</f>
        <v/>
      </c>
      <c r="F115" s="79" t="str">
        <f>IFERROR(VLOOKUP($B115,RSVP_GuestsList_TableSelection!$B:$H,6,FALSE),"")</f>
        <v/>
      </c>
      <c r="G115" s="79" t="str">
        <f>IFERROR(VLOOKUP($B115,RSVP_GuestsList_TableSelection!$B:$H,7,FALSE),"")</f>
        <v/>
      </c>
    </row>
    <row r="116" spans="1:7" x14ac:dyDescent="0.25">
      <c r="A116" s="138"/>
      <c r="B116" s="89" t="s">
        <v>365</v>
      </c>
      <c r="C116" s="79" t="str">
        <f>IFERROR(VLOOKUP($B116,RSVP_GuestsList_TableSelection!$B:$H,3,FALSE),"")</f>
        <v/>
      </c>
      <c r="D116" s="79" t="str">
        <f>IFERROR(VLOOKUP($B116,RSVP_GuestsList_TableSelection!$B:$H,4,FALSE),"")</f>
        <v/>
      </c>
      <c r="E116" s="79" t="str">
        <f>IFERROR(VLOOKUP($B116,RSVP_GuestsList_TableSelection!$B:$H,5,FALSE),"")</f>
        <v/>
      </c>
      <c r="F116" s="79" t="str">
        <f>IFERROR(VLOOKUP($B116,RSVP_GuestsList_TableSelection!$B:$H,6,FALSE),"")</f>
        <v/>
      </c>
      <c r="G116" s="79" t="str">
        <f>IFERROR(VLOOKUP($B116,RSVP_GuestsList_TableSelection!$B:$H,7,FALSE),"")</f>
        <v/>
      </c>
    </row>
    <row r="117" spans="1:7" x14ac:dyDescent="0.25">
      <c r="A117" s="138"/>
      <c r="B117" s="89" t="s">
        <v>364</v>
      </c>
      <c r="C117" s="79" t="str">
        <f>IFERROR(VLOOKUP($B117,RSVP_GuestsList_TableSelection!$B:$H,3,FALSE),"")</f>
        <v/>
      </c>
      <c r="D117" s="79" t="str">
        <f>IFERROR(VLOOKUP($B117,RSVP_GuestsList_TableSelection!$B:$H,4,FALSE),"")</f>
        <v/>
      </c>
      <c r="E117" s="79" t="str">
        <f>IFERROR(VLOOKUP($B117,RSVP_GuestsList_TableSelection!$B:$H,5,FALSE),"")</f>
        <v/>
      </c>
      <c r="F117" s="79" t="str">
        <f>IFERROR(VLOOKUP($B117,RSVP_GuestsList_TableSelection!$B:$H,6,FALSE),"")</f>
        <v/>
      </c>
      <c r="G117" s="79" t="str">
        <f>IFERROR(VLOOKUP($B117,RSVP_GuestsList_TableSelection!$B:$H,7,FALSE),"")</f>
        <v/>
      </c>
    </row>
    <row r="118" spans="1:7" x14ac:dyDescent="0.25">
      <c r="A118" s="138"/>
      <c r="B118" s="89" t="s">
        <v>363</v>
      </c>
      <c r="C118" s="79" t="str">
        <f>IFERROR(VLOOKUP($B118,RSVP_GuestsList_TableSelection!$B:$H,3,FALSE),"")</f>
        <v/>
      </c>
      <c r="D118" s="79" t="str">
        <f>IFERROR(VLOOKUP($B118,RSVP_GuestsList_TableSelection!$B:$H,4,FALSE),"")</f>
        <v/>
      </c>
      <c r="E118" s="79" t="str">
        <f>IFERROR(VLOOKUP($B118,RSVP_GuestsList_TableSelection!$B:$H,5,FALSE),"")</f>
        <v/>
      </c>
      <c r="F118" s="79" t="str">
        <f>IFERROR(VLOOKUP($B118,RSVP_GuestsList_TableSelection!$B:$H,6,FALSE),"")</f>
        <v/>
      </c>
      <c r="G118" s="79" t="str">
        <f>IFERROR(VLOOKUP($B118,RSVP_GuestsList_TableSelection!$B:$H,7,FALSE),"")</f>
        <v/>
      </c>
    </row>
    <row r="119" spans="1:7" x14ac:dyDescent="0.25">
      <c r="A119" s="138"/>
      <c r="B119" s="89" t="s">
        <v>362</v>
      </c>
      <c r="C119" s="79" t="str">
        <f>IFERROR(VLOOKUP($B119,RSVP_GuestsList_TableSelection!$B:$H,3,FALSE),"")</f>
        <v/>
      </c>
      <c r="D119" s="79" t="str">
        <f>IFERROR(VLOOKUP($B119,RSVP_GuestsList_TableSelection!$B:$H,4,FALSE),"")</f>
        <v/>
      </c>
      <c r="E119" s="79" t="str">
        <f>IFERROR(VLOOKUP($B119,RSVP_GuestsList_TableSelection!$B:$H,5,FALSE),"")</f>
        <v/>
      </c>
      <c r="F119" s="79" t="str">
        <f>IFERROR(VLOOKUP($B119,RSVP_GuestsList_TableSelection!$B:$H,6,FALSE),"")</f>
        <v/>
      </c>
      <c r="G119" s="79" t="str">
        <f>IFERROR(VLOOKUP($B119,RSVP_GuestsList_TableSelection!$B:$H,7,FALSE),"")</f>
        <v/>
      </c>
    </row>
    <row r="120" spans="1:7" x14ac:dyDescent="0.25">
      <c r="A120" s="138"/>
      <c r="B120" s="89" t="s">
        <v>361</v>
      </c>
      <c r="C120" s="79" t="str">
        <f>IFERROR(VLOOKUP($B120,RSVP_GuestsList_TableSelection!$B:$H,3,FALSE),"")</f>
        <v/>
      </c>
      <c r="D120" s="79" t="str">
        <f>IFERROR(VLOOKUP($B120,RSVP_GuestsList_TableSelection!$B:$H,4,FALSE),"")</f>
        <v/>
      </c>
      <c r="E120" s="79" t="str">
        <f>IFERROR(VLOOKUP($B120,RSVP_GuestsList_TableSelection!$B:$H,5,FALSE),"")</f>
        <v/>
      </c>
      <c r="F120" s="79" t="str">
        <f>IFERROR(VLOOKUP($B120,RSVP_GuestsList_TableSelection!$B:$H,6,FALSE),"")</f>
        <v/>
      </c>
      <c r="G120" s="79" t="str">
        <f>IFERROR(VLOOKUP($B120,RSVP_GuestsList_TableSelection!$B:$H,7,FALSE),"")</f>
        <v/>
      </c>
    </row>
    <row r="121" spans="1:7" x14ac:dyDescent="0.25">
      <c r="A121" s="138"/>
      <c r="B121" s="89" t="s">
        <v>360</v>
      </c>
      <c r="C121" s="79" t="str">
        <f>IFERROR(VLOOKUP($B121,RSVP_GuestsList_TableSelection!$B:$H,3,FALSE),"")</f>
        <v/>
      </c>
      <c r="D121" s="79" t="str">
        <f>IFERROR(VLOOKUP($B121,RSVP_GuestsList_TableSelection!$B:$H,4,FALSE),"")</f>
        <v/>
      </c>
      <c r="E121" s="79" t="str">
        <f>IFERROR(VLOOKUP($B121,RSVP_GuestsList_TableSelection!$B:$H,5,FALSE),"")</f>
        <v/>
      </c>
      <c r="F121" s="79" t="str">
        <f>IFERROR(VLOOKUP($B121,RSVP_GuestsList_TableSelection!$B:$H,6,FALSE),"")</f>
        <v/>
      </c>
      <c r="G121" s="79" t="str">
        <f>IFERROR(VLOOKUP($B121,RSVP_GuestsList_TableSelection!$B:$H,7,FALSE),"")</f>
        <v/>
      </c>
    </row>
    <row r="122" spans="1:7" x14ac:dyDescent="0.25">
      <c r="A122" s="138">
        <v>13</v>
      </c>
      <c r="B122" s="89" t="s">
        <v>359</v>
      </c>
      <c r="C122" s="79" t="str">
        <f>IFERROR(VLOOKUP($B122,RSVP_GuestsList_TableSelection!$B:$H,3,FALSE),"")</f>
        <v/>
      </c>
      <c r="D122" s="79" t="str">
        <f>IFERROR(VLOOKUP($B122,RSVP_GuestsList_TableSelection!$B:$H,4,FALSE),"")</f>
        <v/>
      </c>
      <c r="E122" s="79" t="str">
        <f>IFERROR(VLOOKUP($B122,RSVP_GuestsList_TableSelection!$B:$H,5,FALSE),"")</f>
        <v/>
      </c>
      <c r="F122" s="79" t="str">
        <f>IFERROR(VLOOKUP($B122,RSVP_GuestsList_TableSelection!$B:$H,6,FALSE),"")</f>
        <v/>
      </c>
      <c r="G122" s="79" t="str">
        <f>IFERROR(VLOOKUP($B122,RSVP_GuestsList_TableSelection!$B:$H,7,FALSE),"")</f>
        <v/>
      </c>
    </row>
    <row r="123" spans="1:7" x14ac:dyDescent="0.25">
      <c r="A123" s="138"/>
      <c r="B123" s="89" t="s">
        <v>358</v>
      </c>
      <c r="C123" s="79" t="str">
        <f>IFERROR(VLOOKUP($B123,RSVP_GuestsList_TableSelection!$B:$H,3,FALSE),"")</f>
        <v/>
      </c>
      <c r="D123" s="79" t="str">
        <f>IFERROR(VLOOKUP($B123,RSVP_GuestsList_TableSelection!$B:$H,4,FALSE),"")</f>
        <v/>
      </c>
      <c r="E123" s="79" t="str">
        <f>IFERROR(VLOOKUP($B123,RSVP_GuestsList_TableSelection!$B:$H,5,FALSE),"")</f>
        <v/>
      </c>
      <c r="F123" s="79" t="str">
        <f>IFERROR(VLOOKUP($B123,RSVP_GuestsList_TableSelection!$B:$H,6,FALSE),"")</f>
        <v/>
      </c>
      <c r="G123" s="79" t="str">
        <f>IFERROR(VLOOKUP($B123,RSVP_GuestsList_TableSelection!$B:$H,7,FALSE),"")</f>
        <v/>
      </c>
    </row>
    <row r="124" spans="1:7" x14ac:dyDescent="0.25">
      <c r="A124" s="138"/>
      <c r="B124" s="89" t="s">
        <v>357</v>
      </c>
      <c r="C124" s="79" t="str">
        <f>IFERROR(VLOOKUP($B124,RSVP_GuestsList_TableSelection!$B:$H,3,FALSE),"")</f>
        <v/>
      </c>
      <c r="D124" s="79" t="str">
        <f>IFERROR(VLOOKUP($B124,RSVP_GuestsList_TableSelection!$B:$H,4,FALSE),"")</f>
        <v/>
      </c>
      <c r="E124" s="79" t="str">
        <f>IFERROR(VLOOKUP($B124,RSVP_GuestsList_TableSelection!$B:$H,5,FALSE),"")</f>
        <v/>
      </c>
      <c r="F124" s="79" t="str">
        <f>IFERROR(VLOOKUP($B124,RSVP_GuestsList_TableSelection!$B:$H,6,FALSE),"")</f>
        <v/>
      </c>
      <c r="G124" s="79" t="str">
        <f>IFERROR(VLOOKUP($B124,RSVP_GuestsList_TableSelection!$B:$H,7,FALSE),"")</f>
        <v/>
      </c>
    </row>
    <row r="125" spans="1:7" x14ac:dyDescent="0.25">
      <c r="A125" s="138"/>
      <c r="B125" s="89" t="s">
        <v>356</v>
      </c>
      <c r="C125" s="79" t="str">
        <f>IFERROR(VLOOKUP($B125,RSVP_GuestsList_TableSelection!$B:$H,3,FALSE),"")</f>
        <v/>
      </c>
      <c r="D125" s="79" t="str">
        <f>IFERROR(VLOOKUP($B125,RSVP_GuestsList_TableSelection!$B:$H,4,FALSE),"")</f>
        <v/>
      </c>
      <c r="E125" s="79" t="str">
        <f>IFERROR(VLOOKUP($B125,RSVP_GuestsList_TableSelection!$B:$H,5,FALSE),"")</f>
        <v/>
      </c>
      <c r="F125" s="79" t="str">
        <f>IFERROR(VLOOKUP($B125,RSVP_GuestsList_TableSelection!$B:$H,6,FALSE),"")</f>
        <v/>
      </c>
      <c r="G125" s="79" t="str">
        <f>IFERROR(VLOOKUP($B125,RSVP_GuestsList_TableSelection!$B:$H,7,FALSE),"")</f>
        <v/>
      </c>
    </row>
    <row r="126" spans="1:7" x14ac:dyDescent="0.25">
      <c r="A126" s="138"/>
      <c r="B126" s="89" t="s">
        <v>355</v>
      </c>
      <c r="C126" s="79" t="str">
        <f>IFERROR(VLOOKUP($B126,RSVP_GuestsList_TableSelection!$B:$H,3,FALSE),"")</f>
        <v/>
      </c>
      <c r="D126" s="79" t="str">
        <f>IFERROR(VLOOKUP($B126,RSVP_GuestsList_TableSelection!$B:$H,4,FALSE),"")</f>
        <v/>
      </c>
      <c r="E126" s="79" t="str">
        <f>IFERROR(VLOOKUP($B126,RSVP_GuestsList_TableSelection!$B:$H,5,FALSE),"")</f>
        <v/>
      </c>
      <c r="F126" s="79" t="str">
        <f>IFERROR(VLOOKUP($B126,RSVP_GuestsList_TableSelection!$B:$H,6,FALSE),"")</f>
        <v/>
      </c>
      <c r="G126" s="79" t="str">
        <f>IFERROR(VLOOKUP($B126,RSVP_GuestsList_TableSelection!$B:$H,7,FALSE),"")</f>
        <v/>
      </c>
    </row>
    <row r="127" spans="1:7" x14ac:dyDescent="0.25">
      <c r="A127" s="138"/>
      <c r="B127" s="89" t="s">
        <v>354</v>
      </c>
      <c r="C127" s="79" t="str">
        <f>IFERROR(VLOOKUP($B127,RSVP_GuestsList_TableSelection!$B:$H,3,FALSE),"")</f>
        <v/>
      </c>
      <c r="D127" s="79" t="str">
        <f>IFERROR(VLOOKUP($B127,RSVP_GuestsList_TableSelection!$B:$H,4,FALSE),"")</f>
        <v/>
      </c>
      <c r="E127" s="79" t="str">
        <f>IFERROR(VLOOKUP($B127,RSVP_GuestsList_TableSelection!$B:$H,5,FALSE),"")</f>
        <v/>
      </c>
      <c r="F127" s="79" t="str">
        <f>IFERROR(VLOOKUP($B127,RSVP_GuestsList_TableSelection!$B:$H,6,FALSE),"")</f>
        <v/>
      </c>
      <c r="G127" s="79" t="str">
        <f>IFERROR(VLOOKUP($B127,RSVP_GuestsList_TableSelection!$B:$H,7,FALSE),"")</f>
        <v/>
      </c>
    </row>
    <row r="128" spans="1:7" x14ac:dyDescent="0.25">
      <c r="A128" s="138"/>
      <c r="B128" s="89" t="s">
        <v>353</v>
      </c>
      <c r="C128" s="79" t="str">
        <f>IFERROR(VLOOKUP($B128,RSVP_GuestsList_TableSelection!$B:$H,3,FALSE),"")</f>
        <v/>
      </c>
      <c r="D128" s="79" t="str">
        <f>IFERROR(VLOOKUP($B128,RSVP_GuestsList_TableSelection!$B:$H,4,FALSE),"")</f>
        <v/>
      </c>
      <c r="E128" s="79" t="str">
        <f>IFERROR(VLOOKUP($B128,RSVP_GuestsList_TableSelection!$B:$H,5,FALSE),"")</f>
        <v/>
      </c>
      <c r="F128" s="79" t="str">
        <f>IFERROR(VLOOKUP($B128,RSVP_GuestsList_TableSelection!$B:$H,6,FALSE),"")</f>
        <v/>
      </c>
      <c r="G128" s="79" t="str">
        <f>IFERROR(VLOOKUP($B128,RSVP_GuestsList_TableSelection!$B:$H,7,FALSE),"")</f>
        <v/>
      </c>
    </row>
    <row r="129" spans="1:7" x14ac:dyDescent="0.25">
      <c r="A129" s="138"/>
      <c r="B129" s="89" t="s">
        <v>352</v>
      </c>
      <c r="C129" s="79" t="str">
        <f>IFERROR(VLOOKUP($B129,RSVP_GuestsList_TableSelection!$B:$H,3,FALSE),"")</f>
        <v/>
      </c>
      <c r="D129" s="79" t="str">
        <f>IFERROR(VLOOKUP($B129,RSVP_GuestsList_TableSelection!$B:$H,4,FALSE),"")</f>
        <v/>
      </c>
      <c r="E129" s="79" t="str">
        <f>IFERROR(VLOOKUP($B129,RSVP_GuestsList_TableSelection!$B:$H,5,FALSE),"")</f>
        <v/>
      </c>
      <c r="F129" s="79" t="str">
        <f>IFERROR(VLOOKUP($B129,RSVP_GuestsList_TableSelection!$B:$H,6,FALSE),"")</f>
        <v/>
      </c>
      <c r="G129" s="79" t="str">
        <f>IFERROR(VLOOKUP($B129,RSVP_GuestsList_TableSelection!$B:$H,7,FALSE),"")</f>
        <v/>
      </c>
    </row>
    <row r="130" spans="1:7" x14ac:dyDescent="0.25">
      <c r="A130" s="138"/>
      <c r="B130" s="89" t="s">
        <v>351</v>
      </c>
      <c r="C130" s="79" t="str">
        <f>IFERROR(VLOOKUP($B130,RSVP_GuestsList_TableSelection!$B:$H,3,FALSE),"")</f>
        <v/>
      </c>
      <c r="D130" s="79" t="str">
        <f>IFERROR(VLOOKUP($B130,RSVP_GuestsList_TableSelection!$B:$H,4,FALSE),"")</f>
        <v/>
      </c>
      <c r="E130" s="79" t="str">
        <f>IFERROR(VLOOKUP($B130,RSVP_GuestsList_TableSelection!$B:$H,5,FALSE),"")</f>
        <v/>
      </c>
      <c r="F130" s="79" t="str">
        <f>IFERROR(VLOOKUP($B130,RSVP_GuestsList_TableSelection!$B:$H,6,FALSE),"")</f>
        <v/>
      </c>
      <c r="G130" s="79" t="str">
        <f>IFERROR(VLOOKUP($B130,RSVP_GuestsList_TableSelection!$B:$H,7,FALSE),"")</f>
        <v/>
      </c>
    </row>
    <row r="131" spans="1:7" x14ac:dyDescent="0.25">
      <c r="A131" s="138"/>
      <c r="B131" s="89" t="s">
        <v>350</v>
      </c>
      <c r="C131" s="79" t="str">
        <f>IFERROR(VLOOKUP($B131,RSVP_GuestsList_TableSelection!$B:$H,3,FALSE),"")</f>
        <v/>
      </c>
      <c r="D131" s="79" t="str">
        <f>IFERROR(VLOOKUP($B131,RSVP_GuestsList_TableSelection!$B:$H,4,FALSE),"")</f>
        <v/>
      </c>
      <c r="E131" s="79" t="str">
        <f>IFERROR(VLOOKUP($B131,RSVP_GuestsList_TableSelection!$B:$H,5,FALSE),"")</f>
        <v/>
      </c>
      <c r="F131" s="79" t="str">
        <f>IFERROR(VLOOKUP($B131,RSVP_GuestsList_TableSelection!$B:$H,6,FALSE),"")</f>
        <v/>
      </c>
      <c r="G131" s="79" t="str">
        <f>IFERROR(VLOOKUP($B131,RSVP_GuestsList_TableSelection!$B:$H,7,FALSE),"")</f>
        <v/>
      </c>
    </row>
    <row r="132" spans="1:7" x14ac:dyDescent="0.25">
      <c r="A132" s="138">
        <v>14</v>
      </c>
      <c r="B132" s="89" t="s">
        <v>349</v>
      </c>
      <c r="C132" s="79" t="str">
        <f>IFERROR(VLOOKUP($B132,RSVP_GuestsList_TableSelection!$B:$H,3,FALSE),"")</f>
        <v/>
      </c>
      <c r="D132" s="79" t="str">
        <f>IFERROR(VLOOKUP($B132,RSVP_GuestsList_TableSelection!$B:$H,4,FALSE),"")</f>
        <v/>
      </c>
      <c r="E132" s="79" t="str">
        <f>IFERROR(VLOOKUP($B132,RSVP_GuestsList_TableSelection!$B:$H,5,FALSE),"")</f>
        <v/>
      </c>
      <c r="F132" s="79" t="str">
        <f>IFERROR(VLOOKUP($B132,RSVP_GuestsList_TableSelection!$B:$H,6,FALSE),"")</f>
        <v/>
      </c>
      <c r="G132" s="79" t="str">
        <f>IFERROR(VLOOKUP($B132,RSVP_GuestsList_TableSelection!$B:$H,7,FALSE),"")</f>
        <v/>
      </c>
    </row>
    <row r="133" spans="1:7" x14ac:dyDescent="0.25">
      <c r="A133" s="138"/>
      <c r="B133" s="89" t="s">
        <v>348</v>
      </c>
      <c r="C133" s="79" t="str">
        <f>IFERROR(VLOOKUP($B133,RSVP_GuestsList_TableSelection!$B:$H,3,FALSE),"")</f>
        <v/>
      </c>
      <c r="D133" s="79" t="str">
        <f>IFERROR(VLOOKUP($B133,RSVP_GuestsList_TableSelection!$B:$H,4,FALSE),"")</f>
        <v/>
      </c>
      <c r="E133" s="79" t="str">
        <f>IFERROR(VLOOKUP($B133,RSVP_GuestsList_TableSelection!$B:$H,5,FALSE),"")</f>
        <v/>
      </c>
      <c r="F133" s="79" t="str">
        <f>IFERROR(VLOOKUP($B133,RSVP_GuestsList_TableSelection!$B:$H,6,FALSE),"")</f>
        <v/>
      </c>
      <c r="G133" s="79" t="str">
        <f>IFERROR(VLOOKUP($B133,RSVP_GuestsList_TableSelection!$B:$H,7,FALSE),"")</f>
        <v/>
      </c>
    </row>
    <row r="134" spans="1:7" x14ac:dyDescent="0.25">
      <c r="A134" s="138"/>
      <c r="B134" s="89" t="s">
        <v>347</v>
      </c>
      <c r="C134" s="79" t="str">
        <f>IFERROR(VLOOKUP($B134,RSVP_GuestsList_TableSelection!$B:$H,3,FALSE),"")</f>
        <v/>
      </c>
      <c r="D134" s="79" t="str">
        <f>IFERROR(VLOOKUP($B134,RSVP_GuestsList_TableSelection!$B:$H,4,FALSE),"")</f>
        <v/>
      </c>
      <c r="E134" s="79" t="str">
        <f>IFERROR(VLOOKUP($B134,RSVP_GuestsList_TableSelection!$B:$H,5,FALSE),"")</f>
        <v/>
      </c>
      <c r="F134" s="79" t="str">
        <f>IFERROR(VLOOKUP($B134,RSVP_GuestsList_TableSelection!$B:$H,6,FALSE),"")</f>
        <v/>
      </c>
      <c r="G134" s="79" t="str">
        <f>IFERROR(VLOOKUP($B134,RSVP_GuestsList_TableSelection!$B:$H,7,FALSE),"")</f>
        <v/>
      </c>
    </row>
    <row r="135" spans="1:7" x14ac:dyDescent="0.25">
      <c r="A135" s="138"/>
      <c r="B135" s="89" t="s">
        <v>346</v>
      </c>
      <c r="C135" s="79" t="str">
        <f>IFERROR(VLOOKUP($B135,RSVP_GuestsList_TableSelection!$B:$H,3,FALSE),"")</f>
        <v/>
      </c>
      <c r="D135" s="79" t="str">
        <f>IFERROR(VLOOKUP($B135,RSVP_GuestsList_TableSelection!$B:$H,4,FALSE),"")</f>
        <v/>
      </c>
      <c r="E135" s="79" t="str">
        <f>IFERROR(VLOOKUP($B135,RSVP_GuestsList_TableSelection!$B:$H,5,FALSE),"")</f>
        <v/>
      </c>
      <c r="F135" s="79" t="str">
        <f>IFERROR(VLOOKUP($B135,RSVP_GuestsList_TableSelection!$B:$H,6,FALSE),"")</f>
        <v/>
      </c>
      <c r="G135" s="79" t="str">
        <f>IFERROR(VLOOKUP($B135,RSVP_GuestsList_TableSelection!$B:$H,7,FALSE),"")</f>
        <v/>
      </c>
    </row>
    <row r="136" spans="1:7" x14ac:dyDescent="0.25">
      <c r="A136" s="138"/>
      <c r="B136" s="89" t="s">
        <v>345</v>
      </c>
      <c r="C136" s="79" t="str">
        <f>IFERROR(VLOOKUP($B136,RSVP_GuestsList_TableSelection!$B:$H,3,FALSE),"")</f>
        <v/>
      </c>
      <c r="D136" s="79" t="str">
        <f>IFERROR(VLOOKUP($B136,RSVP_GuestsList_TableSelection!$B:$H,4,FALSE),"")</f>
        <v/>
      </c>
      <c r="E136" s="79" t="str">
        <f>IFERROR(VLOOKUP($B136,RSVP_GuestsList_TableSelection!$B:$H,5,FALSE),"")</f>
        <v/>
      </c>
      <c r="F136" s="79" t="str">
        <f>IFERROR(VLOOKUP($B136,RSVP_GuestsList_TableSelection!$B:$H,6,FALSE),"")</f>
        <v/>
      </c>
      <c r="G136" s="79" t="str">
        <f>IFERROR(VLOOKUP($B136,RSVP_GuestsList_TableSelection!$B:$H,7,FALSE),"")</f>
        <v/>
      </c>
    </row>
    <row r="137" spans="1:7" x14ac:dyDescent="0.25">
      <c r="A137" s="138"/>
      <c r="B137" s="89" t="s">
        <v>344</v>
      </c>
      <c r="C137" s="79" t="str">
        <f>IFERROR(VLOOKUP($B137,RSVP_GuestsList_TableSelection!$B:$H,3,FALSE),"")</f>
        <v/>
      </c>
      <c r="D137" s="79" t="str">
        <f>IFERROR(VLOOKUP($B137,RSVP_GuestsList_TableSelection!$B:$H,4,FALSE),"")</f>
        <v/>
      </c>
      <c r="E137" s="79" t="str">
        <f>IFERROR(VLOOKUP($B137,RSVP_GuestsList_TableSelection!$B:$H,5,FALSE),"")</f>
        <v/>
      </c>
      <c r="F137" s="79" t="str">
        <f>IFERROR(VLOOKUP($B137,RSVP_GuestsList_TableSelection!$B:$H,6,FALSE),"")</f>
        <v/>
      </c>
      <c r="G137" s="79" t="str">
        <f>IFERROR(VLOOKUP($B137,RSVP_GuestsList_TableSelection!$B:$H,7,FALSE),"")</f>
        <v/>
      </c>
    </row>
    <row r="138" spans="1:7" x14ac:dyDescent="0.25">
      <c r="A138" s="138"/>
      <c r="B138" s="89" t="s">
        <v>343</v>
      </c>
      <c r="C138" s="79" t="str">
        <f>IFERROR(VLOOKUP($B138,RSVP_GuestsList_TableSelection!$B:$H,3,FALSE),"")</f>
        <v/>
      </c>
      <c r="D138" s="79" t="str">
        <f>IFERROR(VLOOKUP($B138,RSVP_GuestsList_TableSelection!$B:$H,4,FALSE),"")</f>
        <v/>
      </c>
      <c r="E138" s="79" t="str">
        <f>IFERROR(VLOOKUP($B138,RSVP_GuestsList_TableSelection!$B:$H,5,FALSE),"")</f>
        <v/>
      </c>
      <c r="F138" s="79" t="str">
        <f>IFERROR(VLOOKUP($B138,RSVP_GuestsList_TableSelection!$B:$H,6,FALSE),"")</f>
        <v/>
      </c>
      <c r="G138" s="79" t="str">
        <f>IFERROR(VLOOKUP($B138,RSVP_GuestsList_TableSelection!$B:$H,7,FALSE),"")</f>
        <v/>
      </c>
    </row>
    <row r="139" spans="1:7" x14ac:dyDescent="0.25">
      <c r="A139" s="138"/>
      <c r="B139" s="89" t="s">
        <v>342</v>
      </c>
      <c r="C139" s="79" t="str">
        <f>IFERROR(VLOOKUP($B139,RSVP_GuestsList_TableSelection!$B:$H,3,FALSE),"")</f>
        <v/>
      </c>
      <c r="D139" s="79" t="str">
        <f>IFERROR(VLOOKUP($B139,RSVP_GuestsList_TableSelection!$B:$H,4,FALSE),"")</f>
        <v/>
      </c>
      <c r="E139" s="79" t="str">
        <f>IFERROR(VLOOKUP($B139,RSVP_GuestsList_TableSelection!$B:$H,5,FALSE),"")</f>
        <v/>
      </c>
      <c r="F139" s="79" t="str">
        <f>IFERROR(VLOOKUP($B139,RSVP_GuestsList_TableSelection!$B:$H,6,FALSE),"")</f>
        <v/>
      </c>
      <c r="G139" s="79" t="str">
        <f>IFERROR(VLOOKUP($B139,RSVP_GuestsList_TableSelection!$B:$H,7,FALSE),"")</f>
        <v/>
      </c>
    </row>
    <row r="140" spans="1:7" x14ac:dyDescent="0.25">
      <c r="A140" s="138"/>
      <c r="B140" s="89" t="s">
        <v>341</v>
      </c>
      <c r="C140" s="79" t="str">
        <f>IFERROR(VLOOKUP($B140,RSVP_GuestsList_TableSelection!$B:$H,3,FALSE),"")</f>
        <v/>
      </c>
      <c r="D140" s="79" t="str">
        <f>IFERROR(VLOOKUP($B140,RSVP_GuestsList_TableSelection!$B:$H,4,FALSE),"")</f>
        <v/>
      </c>
      <c r="E140" s="79" t="str">
        <f>IFERROR(VLOOKUP($B140,RSVP_GuestsList_TableSelection!$B:$H,5,FALSE),"")</f>
        <v/>
      </c>
      <c r="F140" s="79" t="str">
        <f>IFERROR(VLOOKUP($B140,RSVP_GuestsList_TableSelection!$B:$H,6,FALSE),"")</f>
        <v/>
      </c>
      <c r="G140" s="79" t="str">
        <f>IFERROR(VLOOKUP($B140,RSVP_GuestsList_TableSelection!$B:$H,7,FALSE),"")</f>
        <v/>
      </c>
    </row>
    <row r="141" spans="1:7" x14ac:dyDescent="0.25">
      <c r="A141" s="138"/>
      <c r="B141" s="89" t="s">
        <v>340</v>
      </c>
      <c r="C141" s="79" t="str">
        <f>IFERROR(VLOOKUP($B141,RSVP_GuestsList_TableSelection!$B:$H,3,FALSE),"")</f>
        <v/>
      </c>
      <c r="D141" s="79" t="str">
        <f>IFERROR(VLOOKUP($B141,RSVP_GuestsList_TableSelection!$B:$H,4,FALSE),"")</f>
        <v/>
      </c>
      <c r="E141" s="79" t="str">
        <f>IFERROR(VLOOKUP($B141,RSVP_GuestsList_TableSelection!$B:$H,5,FALSE),"")</f>
        <v/>
      </c>
      <c r="F141" s="79" t="str">
        <f>IFERROR(VLOOKUP($B141,RSVP_GuestsList_TableSelection!$B:$H,6,FALSE),"")</f>
        <v/>
      </c>
      <c r="G141" s="79" t="str">
        <f>IFERROR(VLOOKUP($B141,RSVP_GuestsList_TableSelection!$B:$H,7,FALSE),"")</f>
        <v/>
      </c>
    </row>
    <row r="142" spans="1:7" x14ac:dyDescent="0.25">
      <c r="A142" s="138">
        <v>15</v>
      </c>
      <c r="B142" s="89" t="s">
        <v>339</v>
      </c>
      <c r="C142" s="79" t="str">
        <f>IFERROR(VLOOKUP($B142,RSVP_GuestsList_TableSelection!$B:$H,3,FALSE),"")</f>
        <v/>
      </c>
      <c r="D142" s="79" t="str">
        <f>IFERROR(VLOOKUP($B142,RSVP_GuestsList_TableSelection!$B:$H,4,FALSE),"")</f>
        <v/>
      </c>
      <c r="E142" s="79" t="str">
        <f>IFERROR(VLOOKUP($B142,RSVP_GuestsList_TableSelection!$B:$H,5,FALSE),"")</f>
        <v/>
      </c>
      <c r="F142" s="79" t="str">
        <f>IFERROR(VLOOKUP($B142,RSVP_GuestsList_TableSelection!$B:$H,6,FALSE),"")</f>
        <v/>
      </c>
      <c r="G142" s="79" t="str">
        <f>IFERROR(VLOOKUP($B142,RSVP_GuestsList_TableSelection!$B:$H,7,FALSE),"")</f>
        <v/>
      </c>
    </row>
    <row r="143" spans="1:7" x14ac:dyDescent="0.25">
      <c r="A143" s="138"/>
      <c r="B143" s="89" t="s">
        <v>338</v>
      </c>
      <c r="C143" s="79" t="str">
        <f>IFERROR(VLOOKUP($B143,RSVP_GuestsList_TableSelection!$B:$H,3,FALSE),"")</f>
        <v/>
      </c>
      <c r="D143" s="79" t="str">
        <f>IFERROR(VLOOKUP($B143,RSVP_GuestsList_TableSelection!$B:$H,4,FALSE),"")</f>
        <v/>
      </c>
      <c r="E143" s="79" t="str">
        <f>IFERROR(VLOOKUP($B143,RSVP_GuestsList_TableSelection!$B:$H,5,FALSE),"")</f>
        <v/>
      </c>
      <c r="F143" s="79" t="str">
        <f>IFERROR(VLOOKUP($B143,RSVP_GuestsList_TableSelection!$B:$H,6,FALSE),"")</f>
        <v/>
      </c>
      <c r="G143" s="79" t="str">
        <f>IFERROR(VLOOKUP($B143,RSVP_GuestsList_TableSelection!$B:$H,7,FALSE),"")</f>
        <v/>
      </c>
    </row>
    <row r="144" spans="1:7" x14ac:dyDescent="0.25">
      <c r="A144" s="138"/>
      <c r="B144" s="89" t="s">
        <v>337</v>
      </c>
      <c r="C144" s="79" t="str">
        <f>IFERROR(VLOOKUP($B144,RSVP_GuestsList_TableSelection!$B:$H,3,FALSE),"")</f>
        <v/>
      </c>
      <c r="D144" s="79" t="str">
        <f>IFERROR(VLOOKUP($B144,RSVP_GuestsList_TableSelection!$B:$H,4,FALSE),"")</f>
        <v/>
      </c>
      <c r="E144" s="79" t="str">
        <f>IFERROR(VLOOKUP($B144,RSVP_GuestsList_TableSelection!$B:$H,5,FALSE),"")</f>
        <v/>
      </c>
      <c r="F144" s="79" t="str">
        <f>IFERROR(VLOOKUP($B144,RSVP_GuestsList_TableSelection!$B:$H,6,FALSE),"")</f>
        <v/>
      </c>
      <c r="G144" s="79" t="str">
        <f>IFERROR(VLOOKUP($B144,RSVP_GuestsList_TableSelection!$B:$H,7,FALSE),"")</f>
        <v/>
      </c>
    </row>
    <row r="145" spans="1:7" x14ac:dyDescent="0.25">
      <c r="A145" s="138"/>
      <c r="B145" s="89" t="s">
        <v>336</v>
      </c>
      <c r="C145" s="79" t="str">
        <f>IFERROR(VLOOKUP($B145,RSVP_GuestsList_TableSelection!$B:$H,3,FALSE),"")</f>
        <v/>
      </c>
      <c r="D145" s="79" t="str">
        <f>IFERROR(VLOOKUP($B145,RSVP_GuestsList_TableSelection!$B:$H,4,FALSE),"")</f>
        <v/>
      </c>
      <c r="E145" s="79" t="str">
        <f>IFERROR(VLOOKUP($B145,RSVP_GuestsList_TableSelection!$B:$H,5,FALSE),"")</f>
        <v/>
      </c>
      <c r="F145" s="79" t="str">
        <f>IFERROR(VLOOKUP($B145,RSVP_GuestsList_TableSelection!$B:$H,6,FALSE),"")</f>
        <v/>
      </c>
      <c r="G145" s="79" t="str">
        <f>IFERROR(VLOOKUP($B145,RSVP_GuestsList_TableSelection!$B:$H,7,FALSE),"")</f>
        <v/>
      </c>
    </row>
    <row r="146" spans="1:7" x14ac:dyDescent="0.25">
      <c r="A146" s="138"/>
      <c r="B146" s="89" t="s">
        <v>335</v>
      </c>
      <c r="C146" s="79" t="str">
        <f>IFERROR(VLOOKUP($B146,RSVP_GuestsList_TableSelection!$B:$H,3,FALSE),"")</f>
        <v/>
      </c>
      <c r="D146" s="79" t="str">
        <f>IFERROR(VLOOKUP($B146,RSVP_GuestsList_TableSelection!$B:$H,4,FALSE),"")</f>
        <v/>
      </c>
      <c r="E146" s="79" t="str">
        <f>IFERROR(VLOOKUP($B146,RSVP_GuestsList_TableSelection!$B:$H,5,FALSE),"")</f>
        <v/>
      </c>
      <c r="F146" s="79" t="str">
        <f>IFERROR(VLOOKUP($B146,RSVP_GuestsList_TableSelection!$B:$H,6,FALSE),"")</f>
        <v/>
      </c>
      <c r="G146" s="79" t="str">
        <f>IFERROR(VLOOKUP($B146,RSVP_GuestsList_TableSelection!$B:$H,7,FALSE),"")</f>
        <v/>
      </c>
    </row>
    <row r="147" spans="1:7" x14ac:dyDescent="0.25">
      <c r="A147" s="138"/>
      <c r="B147" s="89" t="s">
        <v>334</v>
      </c>
      <c r="C147" s="79" t="str">
        <f>IFERROR(VLOOKUP($B147,RSVP_GuestsList_TableSelection!$B:$H,3,FALSE),"")</f>
        <v/>
      </c>
      <c r="D147" s="79" t="str">
        <f>IFERROR(VLOOKUP($B147,RSVP_GuestsList_TableSelection!$B:$H,4,FALSE),"")</f>
        <v/>
      </c>
      <c r="E147" s="79" t="str">
        <f>IFERROR(VLOOKUP($B147,RSVP_GuestsList_TableSelection!$B:$H,5,FALSE),"")</f>
        <v/>
      </c>
      <c r="F147" s="79" t="str">
        <f>IFERROR(VLOOKUP($B147,RSVP_GuestsList_TableSelection!$B:$H,6,FALSE),"")</f>
        <v/>
      </c>
      <c r="G147" s="79" t="str">
        <f>IFERROR(VLOOKUP($B147,RSVP_GuestsList_TableSelection!$B:$H,7,FALSE),"")</f>
        <v/>
      </c>
    </row>
    <row r="148" spans="1:7" x14ac:dyDescent="0.25">
      <c r="A148" s="138"/>
      <c r="B148" s="89" t="s">
        <v>333</v>
      </c>
      <c r="C148" s="79" t="str">
        <f>IFERROR(VLOOKUP($B148,RSVP_GuestsList_TableSelection!$B:$H,3,FALSE),"")</f>
        <v/>
      </c>
      <c r="D148" s="79" t="str">
        <f>IFERROR(VLOOKUP($B148,RSVP_GuestsList_TableSelection!$B:$H,4,FALSE),"")</f>
        <v/>
      </c>
      <c r="E148" s="79" t="str">
        <f>IFERROR(VLOOKUP($B148,RSVP_GuestsList_TableSelection!$B:$H,5,FALSE),"")</f>
        <v/>
      </c>
      <c r="F148" s="79" t="str">
        <f>IFERROR(VLOOKUP($B148,RSVP_GuestsList_TableSelection!$B:$H,6,FALSE),"")</f>
        <v/>
      </c>
      <c r="G148" s="79" t="str">
        <f>IFERROR(VLOOKUP($B148,RSVP_GuestsList_TableSelection!$B:$H,7,FALSE),"")</f>
        <v/>
      </c>
    </row>
    <row r="149" spans="1:7" x14ac:dyDescent="0.25">
      <c r="A149" s="138"/>
      <c r="B149" s="89" t="s">
        <v>332</v>
      </c>
      <c r="C149" s="79" t="str">
        <f>IFERROR(VLOOKUP($B149,RSVP_GuestsList_TableSelection!$B:$H,3,FALSE),"")</f>
        <v/>
      </c>
      <c r="D149" s="79" t="str">
        <f>IFERROR(VLOOKUP($B149,RSVP_GuestsList_TableSelection!$B:$H,4,FALSE),"")</f>
        <v/>
      </c>
      <c r="E149" s="79" t="str">
        <f>IFERROR(VLOOKUP($B149,RSVP_GuestsList_TableSelection!$B:$H,5,FALSE),"")</f>
        <v/>
      </c>
      <c r="F149" s="79" t="str">
        <f>IFERROR(VLOOKUP($B149,RSVP_GuestsList_TableSelection!$B:$H,6,FALSE),"")</f>
        <v/>
      </c>
      <c r="G149" s="79" t="str">
        <f>IFERROR(VLOOKUP($B149,RSVP_GuestsList_TableSelection!$B:$H,7,FALSE),"")</f>
        <v/>
      </c>
    </row>
    <row r="150" spans="1:7" x14ac:dyDescent="0.25">
      <c r="A150" s="138"/>
      <c r="B150" s="89" t="s">
        <v>331</v>
      </c>
      <c r="C150" s="79" t="str">
        <f>IFERROR(VLOOKUP($B150,RSVP_GuestsList_TableSelection!$B:$H,3,FALSE),"")</f>
        <v/>
      </c>
      <c r="D150" s="79" t="str">
        <f>IFERROR(VLOOKUP($B150,RSVP_GuestsList_TableSelection!$B:$H,4,FALSE),"")</f>
        <v/>
      </c>
      <c r="E150" s="79" t="str">
        <f>IFERROR(VLOOKUP($B150,RSVP_GuestsList_TableSelection!$B:$H,5,FALSE),"")</f>
        <v/>
      </c>
      <c r="F150" s="79" t="str">
        <f>IFERROR(VLOOKUP($B150,RSVP_GuestsList_TableSelection!$B:$H,6,FALSE),"")</f>
        <v/>
      </c>
      <c r="G150" s="79" t="str">
        <f>IFERROR(VLOOKUP($B150,RSVP_GuestsList_TableSelection!$B:$H,7,FALSE),"")</f>
        <v/>
      </c>
    </row>
    <row r="151" spans="1:7" x14ac:dyDescent="0.25">
      <c r="A151" s="138"/>
      <c r="B151" s="89" t="s">
        <v>330</v>
      </c>
      <c r="C151" s="79" t="str">
        <f>IFERROR(VLOOKUP($B151,RSVP_GuestsList_TableSelection!$B:$H,3,FALSE),"")</f>
        <v/>
      </c>
      <c r="D151" s="79" t="str">
        <f>IFERROR(VLOOKUP($B151,RSVP_GuestsList_TableSelection!$B:$H,4,FALSE),"")</f>
        <v/>
      </c>
      <c r="E151" s="79" t="str">
        <f>IFERROR(VLOOKUP($B151,RSVP_GuestsList_TableSelection!$B:$H,5,FALSE),"")</f>
        <v/>
      </c>
      <c r="F151" s="79" t="str">
        <f>IFERROR(VLOOKUP($B151,RSVP_GuestsList_TableSelection!$B:$H,6,FALSE),"")</f>
        <v/>
      </c>
      <c r="G151" s="79" t="str">
        <f>IFERROR(VLOOKUP($B151,RSVP_GuestsList_TableSelection!$B:$H,7,FALSE),"")</f>
        <v/>
      </c>
    </row>
    <row r="152" spans="1:7" x14ac:dyDescent="0.25">
      <c r="A152" s="138">
        <v>16</v>
      </c>
      <c r="B152" s="89" t="s">
        <v>329</v>
      </c>
      <c r="C152" s="79" t="str">
        <f>IFERROR(VLOOKUP($B152,RSVP_GuestsList_TableSelection!$B:$H,3,FALSE),"")</f>
        <v/>
      </c>
      <c r="D152" s="79" t="str">
        <f>IFERROR(VLOOKUP($B152,RSVP_GuestsList_TableSelection!$B:$H,4,FALSE),"")</f>
        <v/>
      </c>
      <c r="E152" s="79" t="str">
        <f>IFERROR(VLOOKUP($B152,RSVP_GuestsList_TableSelection!$B:$H,5,FALSE),"")</f>
        <v/>
      </c>
      <c r="F152" s="79" t="str">
        <f>IFERROR(VLOOKUP($B152,RSVP_GuestsList_TableSelection!$B:$H,6,FALSE),"")</f>
        <v/>
      </c>
      <c r="G152" s="79" t="str">
        <f>IFERROR(VLOOKUP($B152,RSVP_GuestsList_TableSelection!$B:$H,7,FALSE),"")</f>
        <v/>
      </c>
    </row>
    <row r="153" spans="1:7" x14ac:dyDescent="0.25">
      <c r="A153" s="138"/>
      <c r="B153" s="89" t="s">
        <v>328</v>
      </c>
      <c r="C153" s="79" t="str">
        <f>IFERROR(VLOOKUP($B153,RSVP_GuestsList_TableSelection!$B:$H,3,FALSE),"")</f>
        <v/>
      </c>
      <c r="D153" s="79" t="str">
        <f>IFERROR(VLOOKUP($B153,RSVP_GuestsList_TableSelection!$B:$H,4,FALSE),"")</f>
        <v/>
      </c>
      <c r="E153" s="79" t="str">
        <f>IFERROR(VLOOKUP($B153,RSVP_GuestsList_TableSelection!$B:$H,5,FALSE),"")</f>
        <v/>
      </c>
      <c r="F153" s="79" t="str">
        <f>IFERROR(VLOOKUP($B153,RSVP_GuestsList_TableSelection!$B:$H,6,FALSE),"")</f>
        <v/>
      </c>
      <c r="G153" s="79" t="str">
        <f>IFERROR(VLOOKUP($B153,RSVP_GuestsList_TableSelection!$B:$H,7,FALSE),"")</f>
        <v/>
      </c>
    </row>
    <row r="154" spans="1:7" x14ac:dyDescent="0.25">
      <c r="A154" s="138"/>
      <c r="B154" s="89" t="s">
        <v>327</v>
      </c>
      <c r="C154" s="79" t="str">
        <f>IFERROR(VLOOKUP($B154,RSVP_GuestsList_TableSelection!$B:$H,3,FALSE),"")</f>
        <v/>
      </c>
      <c r="D154" s="79" t="str">
        <f>IFERROR(VLOOKUP($B154,RSVP_GuestsList_TableSelection!$B:$H,4,FALSE),"")</f>
        <v/>
      </c>
      <c r="E154" s="79" t="str">
        <f>IFERROR(VLOOKUP($B154,RSVP_GuestsList_TableSelection!$B:$H,5,FALSE),"")</f>
        <v/>
      </c>
      <c r="F154" s="79" t="str">
        <f>IFERROR(VLOOKUP($B154,RSVP_GuestsList_TableSelection!$B:$H,6,FALSE),"")</f>
        <v/>
      </c>
      <c r="G154" s="79" t="str">
        <f>IFERROR(VLOOKUP($B154,RSVP_GuestsList_TableSelection!$B:$H,7,FALSE),"")</f>
        <v/>
      </c>
    </row>
    <row r="155" spans="1:7" x14ac:dyDescent="0.25">
      <c r="A155" s="138"/>
      <c r="B155" s="89" t="s">
        <v>326</v>
      </c>
      <c r="C155" s="79" t="str">
        <f>IFERROR(VLOOKUP($B155,RSVP_GuestsList_TableSelection!$B:$H,3,FALSE),"")</f>
        <v/>
      </c>
      <c r="D155" s="79" t="str">
        <f>IFERROR(VLOOKUP($B155,RSVP_GuestsList_TableSelection!$B:$H,4,FALSE),"")</f>
        <v/>
      </c>
      <c r="E155" s="79" t="str">
        <f>IFERROR(VLOOKUP($B155,RSVP_GuestsList_TableSelection!$B:$H,5,FALSE),"")</f>
        <v/>
      </c>
      <c r="F155" s="79" t="str">
        <f>IFERROR(VLOOKUP($B155,RSVP_GuestsList_TableSelection!$B:$H,6,FALSE),"")</f>
        <v/>
      </c>
      <c r="G155" s="79" t="str">
        <f>IFERROR(VLOOKUP($B155,RSVP_GuestsList_TableSelection!$B:$H,7,FALSE),"")</f>
        <v/>
      </c>
    </row>
    <row r="156" spans="1:7" x14ac:dyDescent="0.25">
      <c r="A156" s="138"/>
      <c r="B156" s="89" t="s">
        <v>325</v>
      </c>
      <c r="C156" s="79" t="str">
        <f>IFERROR(VLOOKUP($B156,RSVP_GuestsList_TableSelection!$B:$H,3,FALSE),"")</f>
        <v/>
      </c>
      <c r="D156" s="79" t="str">
        <f>IFERROR(VLOOKUP($B156,RSVP_GuestsList_TableSelection!$B:$H,4,FALSE),"")</f>
        <v/>
      </c>
      <c r="E156" s="79" t="str">
        <f>IFERROR(VLOOKUP($B156,RSVP_GuestsList_TableSelection!$B:$H,5,FALSE),"")</f>
        <v/>
      </c>
      <c r="F156" s="79" t="str">
        <f>IFERROR(VLOOKUP($B156,RSVP_GuestsList_TableSelection!$B:$H,6,FALSE),"")</f>
        <v/>
      </c>
      <c r="G156" s="79" t="str">
        <f>IFERROR(VLOOKUP($B156,RSVP_GuestsList_TableSelection!$B:$H,7,FALSE),"")</f>
        <v/>
      </c>
    </row>
    <row r="157" spans="1:7" x14ac:dyDescent="0.25">
      <c r="A157" s="138"/>
      <c r="B157" s="89" t="s">
        <v>324</v>
      </c>
      <c r="C157" s="79" t="str">
        <f>IFERROR(VLOOKUP($B157,RSVP_GuestsList_TableSelection!$B:$H,3,FALSE),"")</f>
        <v/>
      </c>
      <c r="D157" s="79" t="str">
        <f>IFERROR(VLOOKUP($B157,RSVP_GuestsList_TableSelection!$B:$H,4,FALSE),"")</f>
        <v/>
      </c>
      <c r="E157" s="79" t="str">
        <f>IFERROR(VLOOKUP($B157,RSVP_GuestsList_TableSelection!$B:$H,5,FALSE),"")</f>
        <v/>
      </c>
      <c r="F157" s="79" t="str">
        <f>IFERROR(VLOOKUP($B157,RSVP_GuestsList_TableSelection!$B:$H,6,FALSE),"")</f>
        <v/>
      </c>
      <c r="G157" s="79" t="str">
        <f>IFERROR(VLOOKUP($B157,RSVP_GuestsList_TableSelection!$B:$H,7,FALSE),"")</f>
        <v/>
      </c>
    </row>
    <row r="158" spans="1:7" x14ac:dyDescent="0.25">
      <c r="A158" s="138"/>
      <c r="B158" s="89" t="s">
        <v>323</v>
      </c>
      <c r="C158" s="79" t="str">
        <f>IFERROR(VLOOKUP($B158,RSVP_GuestsList_TableSelection!$B:$H,3,FALSE),"")</f>
        <v/>
      </c>
      <c r="D158" s="79" t="str">
        <f>IFERROR(VLOOKUP($B158,RSVP_GuestsList_TableSelection!$B:$H,4,FALSE),"")</f>
        <v/>
      </c>
      <c r="E158" s="79" t="str">
        <f>IFERROR(VLOOKUP($B158,RSVP_GuestsList_TableSelection!$B:$H,5,FALSE),"")</f>
        <v/>
      </c>
      <c r="F158" s="79" t="str">
        <f>IFERROR(VLOOKUP($B158,RSVP_GuestsList_TableSelection!$B:$H,6,FALSE),"")</f>
        <v/>
      </c>
      <c r="G158" s="79" t="str">
        <f>IFERROR(VLOOKUP($B158,RSVP_GuestsList_TableSelection!$B:$H,7,FALSE),"")</f>
        <v/>
      </c>
    </row>
    <row r="159" spans="1:7" x14ac:dyDescent="0.25">
      <c r="A159" s="138"/>
      <c r="B159" s="89" t="s">
        <v>322</v>
      </c>
      <c r="C159" s="79" t="str">
        <f>IFERROR(VLOOKUP($B159,RSVP_GuestsList_TableSelection!$B:$H,3,FALSE),"")</f>
        <v/>
      </c>
      <c r="D159" s="79" t="str">
        <f>IFERROR(VLOOKUP($B159,RSVP_GuestsList_TableSelection!$B:$H,4,FALSE),"")</f>
        <v/>
      </c>
      <c r="E159" s="79" t="str">
        <f>IFERROR(VLOOKUP($B159,RSVP_GuestsList_TableSelection!$B:$H,5,FALSE),"")</f>
        <v/>
      </c>
      <c r="F159" s="79" t="str">
        <f>IFERROR(VLOOKUP($B159,RSVP_GuestsList_TableSelection!$B:$H,6,FALSE),"")</f>
        <v/>
      </c>
      <c r="G159" s="79" t="str">
        <f>IFERROR(VLOOKUP($B159,RSVP_GuestsList_TableSelection!$B:$H,7,FALSE),"")</f>
        <v/>
      </c>
    </row>
    <row r="160" spans="1:7" x14ac:dyDescent="0.25">
      <c r="A160" s="138"/>
      <c r="B160" s="89" t="s">
        <v>321</v>
      </c>
      <c r="C160" s="79" t="str">
        <f>IFERROR(VLOOKUP($B160,RSVP_GuestsList_TableSelection!$B:$H,3,FALSE),"")</f>
        <v/>
      </c>
      <c r="D160" s="79" t="str">
        <f>IFERROR(VLOOKUP($B160,RSVP_GuestsList_TableSelection!$B:$H,4,FALSE),"")</f>
        <v/>
      </c>
      <c r="E160" s="79" t="str">
        <f>IFERROR(VLOOKUP($B160,RSVP_GuestsList_TableSelection!$B:$H,5,FALSE),"")</f>
        <v/>
      </c>
      <c r="F160" s="79" t="str">
        <f>IFERROR(VLOOKUP($B160,RSVP_GuestsList_TableSelection!$B:$H,6,FALSE),"")</f>
        <v/>
      </c>
      <c r="G160" s="79" t="str">
        <f>IFERROR(VLOOKUP($B160,RSVP_GuestsList_TableSelection!$B:$H,7,FALSE),"")</f>
        <v/>
      </c>
    </row>
    <row r="161" spans="1:7" x14ac:dyDescent="0.25">
      <c r="A161" s="138"/>
      <c r="B161" s="89" t="s">
        <v>320</v>
      </c>
      <c r="C161" s="79" t="str">
        <f>IFERROR(VLOOKUP($B161,RSVP_GuestsList_TableSelection!$B:$H,3,FALSE),"")</f>
        <v/>
      </c>
      <c r="D161" s="79" t="str">
        <f>IFERROR(VLOOKUP($B161,RSVP_GuestsList_TableSelection!$B:$H,4,FALSE),"")</f>
        <v/>
      </c>
      <c r="E161" s="79" t="str">
        <f>IFERROR(VLOOKUP($B161,RSVP_GuestsList_TableSelection!$B:$H,5,FALSE),"")</f>
        <v/>
      </c>
      <c r="F161" s="79" t="str">
        <f>IFERROR(VLOOKUP($B161,RSVP_GuestsList_TableSelection!$B:$H,6,FALSE),"")</f>
        <v/>
      </c>
      <c r="G161" s="79" t="str">
        <f>IFERROR(VLOOKUP($B161,RSVP_GuestsList_TableSelection!$B:$H,7,FALSE),"")</f>
        <v/>
      </c>
    </row>
    <row r="162" spans="1:7" x14ac:dyDescent="0.25">
      <c r="A162" s="138">
        <v>17</v>
      </c>
      <c r="B162" s="89" t="s">
        <v>319</v>
      </c>
      <c r="C162" s="79" t="str">
        <f>IFERROR(VLOOKUP($B162,RSVP_GuestsList_TableSelection!$B:$H,3,FALSE),"")</f>
        <v/>
      </c>
      <c r="D162" s="79" t="str">
        <f>IFERROR(VLOOKUP($B162,RSVP_GuestsList_TableSelection!$B:$H,4,FALSE),"")</f>
        <v/>
      </c>
      <c r="E162" s="79" t="str">
        <f>IFERROR(VLOOKUP($B162,RSVP_GuestsList_TableSelection!$B:$H,5,FALSE),"")</f>
        <v/>
      </c>
      <c r="F162" s="79" t="str">
        <f>IFERROR(VLOOKUP($B162,RSVP_GuestsList_TableSelection!$B:$H,6,FALSE),"")</f>
        <v/>
      </c>
      <c r="G162" s="79" t="str">
        <f>IFERROR(VLOOKUP($B162,RSVP_GuestsList_TableSelection!$B:$H,7,FALSE),"")</f>
        <v/>
      </c>
    </row>
    <row r="163" spans="1:7" x14ac:dyDescent="0.25">
      <c r="A163" s="138"/>
      <c r="B163" s="89" t="s">
        <v>318</v>
      </c>
      <c r="C163" s="79" t="str">
        <f>IFERROR(VLOOKUP($B163,RSVP_GuestsList_TableSelection!$B:$H,3,FALSE),"")</f>
        <v/>
      </c>
      <c r="D163" s="79" t="str">
        <f>IFERROR(VLOOKUP($B163,RSVP_GuestsList_TableSelection!$B:$H,4,FALSE),"")</f>
        <v/>
      </c>
      <c r="E163" s="79" t="str">
        <f>IFERROR(VLOOKUP($B163,RSVP_GuestsList_TableSelection!$B:$H,5,FALSE),"")</f>
        <v/>
      </c>
      <c r="F163" s="79" t="str">
        <f>IFERROR(VLOOKUP($B163,RSVP_GuestsList_TableSelection!$B:$H,6,FALSE),"")</f>
        <v/>
      </c>
      <c r="G163" s="79" t="str">
        <f>IFERROR(VLOOKUP($B163,RSVP_GuestsList_TableSelection!$B:$H,7,FALSE),"")</f>
        <v/>
      </c>
    </row>
    <row r="164" spans="1:7" x14ac:dyDescent="0.25">
      <c r="A164" s="138"/>
      <c r="B164" s="89" t="s">
        <v>317</v>
      </c>
      <c r="C164" s="79" t="str">
        <f>IFERROR(VLOOKUP($B164,RSVP_GuestsList_TableSelection!$B:$H,3,FALSE),"")</f>
        <v/>
      </c>
      <c r="D164" s="79" t="str">
        <f>IFERROR(VLOOKUP($B164,RSVP_GuestsList_TableSelection!$B:$H,4,FALSE),"")</f>
        <v/>
      </c>
      <c r="E164" s="79" t="str">
        <f>IFERROR(VLOOKUP($B164,RSVP_GuestsList_TableSelection!$B:$H,5,FALSE),"")</f>
        <v/>
      </c>
      <c r="F164" s="79" t="str">
        <f>IFERROR(VLOOKUP($B164,RSVP_GuestsList_TableSelection!$B:$H,6,FALSE),"")</f>
        <v/>
      </c>
      <c r="G164" s="79" t="str">
        <f>IFERROR(VLOOKUP($B164,RSVP_GuestsList_TableSelection!$B:$H,7,FALSE),"")</f>
        <v/>
      </c>
    </row>
    <row r="165" spans="1:7" x14ac:dyDescent="0.25">
      <c r="A165" s="138"/>
      <c r="B165" s="89" t="s">
        <v>316</v>
      </c>
      <c r="C165" s="79" t="str">
        <f>IFERROR(VLOOKUP($B165,RSVP_GuestsList_TableSelection!$B:$H,3,FALSE),"")</f>
        <v/>
      </c>
      <c r="D165" s="79" t="str">
        <f>IFERROR(VLOOKUP($B165,RSVP_GuestsList_TableSelection!$B:$H,4,FALSE),"")</f>
        <v/>
      </c>
      <c r="E165" s="79" t="str">
        <f>IFERROR(VLOOKUP($B165,RSVP_GuestsList_TableSelection!$B:$H,5,FALSE),"")</f>
        <v/>
      </c>
      <c r="F165" s="79" t="str">
        <f>IFERROR(VLOOKUP($B165,RSVP_GuestsList_TableSelection!$B:$H,6,FALSE),"")</f>
        <v/>
      </c>
      <c r="G165" s="79" t="str">
        <f>IFERROR(VLOOKUP($B165,RSVP_GuestsList_TableSelection!$B:$H,7,FALSE),"")</f>
        <v/>
      </c>
    </row>
    <row r="166" spans="1:7" x14ac:dyDescent="0.25">
      <c r="A166" s="138"/>
      <c r="B166" s="89" t="s">
        <v>315</v>
      </c>
      <c r="C166" s="79" t="str">
        <f>IFERROR(VLOOKUP($B166,RSVP_GuestsList_TableSelection!$B:$H,3,FALSE),"")</f>
        <v/>
      </c>
      <c r="D166" s="79" t="str">
        <f>IFERROR(VLOOKUP($B166,RSVP_GuestsList_TableSelection!$B:$H,4,FALSE),"")</f>
        <v/>
      </c>
      <c r="E166" s="79" t="str">
        <f>IFERROR(VLOOKUP($B166,RSVP_GuestsList_TableSelection!$B:$H,5,FALSE),"")</f>
        <v/>
      </c>
      <c r="F166" s="79" t="str">
        <f>IFERROR(VLOOKUP($B166,RSVP_GuestsList_TableSelection!$B:$H,6,FALSE),"")</f>
        <v/>
      </c>
      <c r="G166" s="79" t="str">
        <f>IFERROR(VLOOKUP($B166,RSVP_GuestsList_TableSelection!$B:$H,7,FALSE),"")</f>
        <v/>
      </c>
    </row>
    <row r="167" spans="1:7" x14ac:dyDescent="0.25">
      <c r="A167" s="138"/>
      <c r="B167" s="89" t="s">
        <v>314</v>
      </c>
      <c r="C167" s="79" t="str">
        <f>IFERROR(VLOOKUP($B167,RSVP_GuestsList_TableSelection!$B:$H,3,FALSE),"")</f>
        <v/>
      </c>
      <c r="D167" s="79" t="str">
        <f>IFERROR(VLOOKUP($B167,RSVP_GuestsList_TableSelection!$B:$H,4,FALSE),"")</f>
        <v/>
      </c>
      <c r="E167" s="79" t="str">
        <f>IFERROR(VLOOKUP($B167,RSVP_GuestsList_TableSelection!$B:$H,5,FALSE),"")</f>
        <v/>
      </c>
      <c r="F167" s="79" t="str">
        <f>IFERROR(VLOOKUP($B167,RSVP_GuestsList_TableSelection!$B:$H,6,FALSE),"")</f>
        <v/>
      </c>
      <c r="G167" s="79" t="str">
        <f>IFERROR(VLOOKUP($B167,RSVP_GuestsList_TableSelection!$B:$H,7,FALSE),"")</f>
        <v/>
      </c>
    </row>
    <row r="168" spans="1:7" x14ac:dyDescent="0.25">
      <c r="A168" s="138"/>
      <c r="B168" s="89" t="s">
        <v>313</v>
      </c>
      <c r="C168" s="79" t="str">
        <f>IFERROR(VLOOKUP($B168,RSVP_GuestsList_TableSelection!$B:$H,3,FALSE),"")</f>
        <v/>
      </c>
      <c r="D168" s="79" t="str">
        <f>IFERROR(VLOOKUP($B168,RSVP_GuestsList_TableSelection!$B:$H,4,FALSE),"")</f>
        <v/>
      </c>
      <c r="E168" s="79" t="str">
        <f>IFERROR(VLOOKUP($B168,RSVP_GuestsList_TableSelection!$B:$H,5,FALSE),"")</f>
        <v/>
      </c>
      <c r="F168" s="79" t="str">
        <f>IFERROR(VLOOKUP($B168,RSVP_GuestsList_TableSelection!$B:$H,6,FALSE),"")</f>
        <v/>
      </c>
      <c r="G168" s="79" t="str">
        <f>IFERROR(VLOOKUP($B168,RSVP_GuestsList_TableSelection!$B:$H,7,FALSE),"")</f>
        <v/>
      </c>
    </row>
    <row r="169" spans="1:7" x14ac:dyDescent="0.25">
      <c r="A169" s="138"/>
      <c r="B169" s="89" t="s">
        <v>312</v>
      </c>
      <c r="C169" s="79" t="str">
        <f>IFERROR(VLOOKUP($B169,RSVP_GuestsList_TableSelection!$B:$H,3,FALSE),"")</f>
        <v/>
      </c>
      <c r="D169" s="79" t="str">
        <f>IFERROR(VLOOKUP($B169,RSVP_GuestsList_TableSelection!$B:$H,4,FALSE),"")</f>
        <v/>
      </c>
      <c r="E169" s="79" t="str">
        <f>IFERROR(VLOOKUP($B169,RSVP_GuestsList_TableSelection!$B:$H,5,FALSE),"")</f>
        <v/>
      </c>
      <c r="F169" s="79" t="str">
        <f>IFERROR(VLOOKUP($B169,RSVP_GuestsList_TableSelection!$B:$H,6,FALSE),"")</f>
        <v/>
      </c>
      <c r="G169" s="79" t="str">
        <f>IFERROR(VLOOKUP($B169,RSVP_GuestsList_TableSelection!$B:$H,7,FALSE),"")</f>
        <v/>
      </c>
    </row>
    <row r="170" spans="1:7" x14ac:dyDescent="0.25">
      <c r="A170" s="138"/>
      <c r="B170" s="89" t="s">
        <v>311</v>
      </c>
      <c r="C170" s="79" t="str">
        <f>IFERROR(VLOOKUP($B170,RSVP_GuestsList_TableSelection!$B:$H,3,FALSE),"")</f>
        <v/>
      </c>
      <c r="D170" s="79" t="str">
        <f>IFERROR(VLOOKUP($B170,RSVP_GuestsList_TableSelection!$B:$H,4,FALSE),"")</f>
        <v/>
      </c>
      <c r="E170" s="79" t="str">
        <f>IFERROR(VLOOKUP($B170,RSVP_GuestsList_TableSelection!$B:$H,5,FALSE),"")</f>
        <v/>
      </c>
      <c r="F170" s="79" t="str">
        <f>IFERROR(VLOOKUP($B170,RSVP_GuestsList_TableSelection!$B:$H,6,FALSE),"")</f>
        <v/>
      </c>
      <c r="G170" s="79" t="str">
        <f>IFERROR(VLOOKUP($B170,RSVP_GuestsList_TableSelection!$B:$H,7,FALSE),"")</f>
        <v/>
      </c>
    </row>
    <row r="171" spans="1:7" x14ac:dyDescent="0.25">
      <c r="A171" s="138"/>
      <c r="B171" s="89" t="s">
        <v>310</v>
      </c>
      <c r="C171" s="79" t="str">
        <f>IFERROR(VLOOKUP($B171,RSVP_GuestsList_TableSelection!$B:$H,3,FALSE),"")</f>
        <v/>
      </c>
      <c r="D171" s="79" t="str">
        <f>IFERROR(VLOOKUP($B171,RSVP_GuestsList_TableSelection!$B:$H,4,FALSE),"")</f>
        <v/>
      </c>
      <c r="E171" s="79" t="str">
        <f>IFERROR(VLOOKUP($B171,RSVP_GuestsList_TableSelection!$B:$H,5,FALSE),"")</f>
        <v/>
      </c>
      <c r="F171" s="79" t="str">
        <f>IFERROR(VLOOKUP($B171,RSVP_GuestsList_TableSelection!$B:$H,6,FALSE),"")</f>
        <v/>
      </c>
      <c r="G171" s="79" t="str">
        <f>IFERROR(VLOOKUP($B171,RSVP_GuestsList_TableSelection!$B:$H,7,FALSE),"")</f>
        <v/>
      </c>
    </row>
    <row r="172" spans="1:7" x14ac:dyDescent="0.25">
      <c r="A172" s="138">
        <v>18</v>
      </c>
      <c r="B172" s="89" t="s">
        <v>309</v>
      </c>
      <c r="C172" s="79" t="str">
        <f>IFERROR(VLOOKUP($B172,RSVP_GuestsList_TableSelection!$B:$H,3,FALSE),"")</f>
        <v/>
      </c>
      <c r="D172" s="79" t="str">
        <f>IFERROR(VLOOKUP($B172,RSVP_GuestsList_TableSelection!$B:$H,4,FALSE),"")</f>
        <v/>
      </c>
      <c r="E172" s="79" t="str">
        <f>IFERROR(VLOOKUP($B172,RSVP_GuestsList_TableSelection!$B:$H,5,FALSE),"")</f>
        <v/>
      </c>
      <c r="F172" s="79" t="str">
        <f>IFERROR(VLOOKUP($B172,RSVP_GuestsList_TableSelection!$B:$H,6,FALSE),"")</f>
        <v/>
      </c>
      <c r="G172" s="79" t="str">
        <f>IFERROR(VLOOKUP($B172,RSVP_GuestsList_TableSelection!$B:$H,7,FALSE),"")</f>
        <v/>
      </c>
    </row>
    <row r="173" spans="1:7" x14ac:dyDescent="0.25">
      <c r="A173" s="138"/>
      <c r="B173" s="89" t="s">
        <v>308</v>
      </c>
      <c r="C173" s="79" t="str">
        <f>IFERROR(VLOOKUP($B173,RSVP_GuestsList_TableSelection!$B:$H,3,FALSE),"")</f>
        <v/>
      </c>
      <c r="D173" s="79" t="str">
        <f>IFERROR(VLOOKUP($B173,RSVP_GuestsList_TableSelection!$B:$H,4,FALSE),"")</f>
        <v/>
      </c>
      <c r="E173" s="79" t="str">
        <f>IFERROR(VLOOKUP($B173,RSVP_GuestsList_TableSelection!$B:$H,5,FALSE),"")</f>
        <v/>
      </c>
      <c r="F173" s="79" t="str">
        <f>IFERROR(VLOOKUP($B173,RSVP_GuestsList_TableSelection!$B:$H,6,FALSE),"")</f>
        <v/>
      </c>
      <c r="G173" s="79" t="str">
        <f>IFERROR(VLOOKUP($B173,RSVP_GuestsList_TableSelection!$B:$H,7,FALSE),"")</f>
        <v/>
      </c>
    </row>
    <row r="174" spans="1:7" x14ac:dyDescent="0.25">
      <c r="A174" s="138"/>
      <c r="B174" s="89" t="s">
        <v>307</v>
      </c>
      <c r="C174" s="79" t="str">
        <f>IFERROR(VLOOKUP($B174,RSVP_GuestsList_TableSelection!$B:$H,3,FALSE),"")</f>
        <v/>
      </c>
      <c r="D174" s="79" t="str">
        <f>IFERROR(VLOOKUP($B174,RSVP_GuestsList_TableSelection!$B:$H,4,FALSE),"")</f>
        <v/>
      </c>
      <c r="E174" s="79" t="str">
        <f>IFERROR(VLOOKUP($B174,RSVP_GuestsList_TableSelection!$B:$H,5,FALSE),"")</f>
        <v/>
      </c>
      <c r="F174" s="79" t="str">
        <f>IFERROR(VLOOKUP($B174,RSVP_GuestsList_TableSelection!$B:$H,6,FALSE),"")</f>
        <v/>
      </c>
      <c r="G174" s="79" t="str">
        <f>IFERROR(VLOOKUP($B174,RSVP_GuestsList_TableSelection!$B:$H,7,FALSE),"")</f>
        <v/>
      </c>
    </row>
    <row r="175" spans="1:7" x14ac:dyDescent="0.25">
      <c r="A175" s="138"/>
      <c r="B175" s="89" t="s">
        <v>306</v>
      </c>
      <c r="C175" s="79" t="str">
        <f>IFERROR(VLOOKUP($B175,RSVP_GuestsList_TableSelection!$B:$H,3,FALSE),"")</f>
        <v/>
      </c>
      <c r="D175" s="79" t="str">
        <f>IFERROR(VLOOKUP($B175,RSVP_GuestsList_TableSelection!$B:$H,4,FALSE),"")</f>
        <v/>
      </c>
      <c r="E175" s="79" t="str">
        <f>IFERROR(VLOOKUP($B175,RSVP_GuestsList_TableSelection!$B:$H,5,FALSE),"")</f>
        <v/>
      </c>
      <c r="F175" s="79" t="str">
        <f>IFERROR(VLOOKUP($B175,RSVP_GuestsList_TableSelection!$B:$H,6,FALSE),"")</f>
        <v/>
      </c>
      <c r="G175" s="79" t="str">
        <f>IFERROR(VLOOKUP($B175,RSVP_GuestsList_TableSelection!$B:$H,7,FALSE),"")</f>
        <v/>
      </c>
    </row>
    <row r="176" spans="1:7" x14ac:dyDescent="0.25">
      <c r="A176" s="138"/>
      <c r="B176" s="89" t="s">
        <v>305</v>
      </c>
      <c r="C176" s="79" t="str">
        <f>IFERROR(VLOOKUP($B176,RSVP_GuestsList_TableSelection!$B:$H,3,FALSE),"")</f>
        <v/>
      </c>
      <c r="D176" s="79" t="str">
        <f>IFERROR(VLOOKUP($B176,RSVP_GuestsList_TableSelection!$B:$H,4,FALSE),"")</f>
        <v/>
      </c>
      <c r="E176" s="79" t="str">
        <f>IFERROR(VLOOKUP($B176,RSVP_GuestsList_TableSelection!$B:$H,5,FALSE),"")</f>
        <v/>
      </c>
      <c r="F176" s="79" t="str">
        <f>IFERROR(VLOOKUP($B176,RSVP_GuestsList_TableSelection!$B:$H,6,FALSE),"")</f>
        <v/>
      </c>
      <c r="G176" s="79" t="str">
        <f>IFERROR(VLOOKUP($B176,RSVP_GuestsList_TableSelection!$B:$H,7,FALSE),"")</f>
        <v/>
      </c>
    </row>
    <row r="177" spans="1:7" x14ac:dyDescent="0.25">
      <c r="A177" s="138"/>
      <c r="B177" s="89" t="s">
        <v>304</v>
      </c>
      <c r="C177" s="79" t="str">
        <f>IFERROR(VLOOKUP($B177,RSVP_GuestsList_TableSelection!$B:$H,3,FALSE),"")</f>
        <v/>
      </c>
      <c r="D177" s="79" t="str">
        <f>IFERROR(VLOOKUP($B177,RSVP_GuestsList_TableSelection!$B:$H,4,FALSE),"")</f>
        <v/>
      </c>
      <c r="E177" s="79" t="str">
        <f>IFERROR(VLOOKUP($B177,RSVP_GuestsList_TableSelection!$B:$H,5,FALSE),"")</f>
        <v/>
      </c>
      <c r="F177" s="79" t="str">
        <f>IFERROR(VLOOKUP($B177,RSVP_GuestsList_TableSelection!$B:$H,6,FALSE),"")</f>
        <v/>
      </c>
      <c r="G177" s="79" t="str">
        <f>IFERROR(VLOOKUP($B177,RSVP_GuestsList_TableSelection!$B:$H,7,FALSE),"")</f>
        <v/>
      </c>
    </row>
    <row r="178" spans="1:7" x14ac:dyDescent="0.25">
      <c r="A178" s="138"/>
      <c r="B178" s="89" t="s">
        <v>303</v>
      </c>
      <c r="C178" s="79" t="str">
        <f>IFERROR(VLOOKUP($B178,RSVP_GuestsList_TableSelection!$B:$H,3,FALSE),"")</f>
        <v/>
      </c>
      <c r="D178" s="79" t="str">
        <f>IFERROR(VLOOKUP($B178,RSVP_GuestsList_TableSelection!$B:$H,4,FALSE),"")</f>
        <v/>
      </c>
      <c r="E178" s="79" t="str">
        <f>IFERROR(VLOOKUP($B178,RSVP_GuestsList_TableSelection!$B:$H,5,FALSE),"")</f>
        <v/>
      </c>
      <c r="F178" s="79" t="str">
        <f>IFERROR(VLOOKUP($B178,RSVP_GuestsList_TableSelection!$B:$H,6,FALSE),"")</f>
        <v/>
      </c>
      <c r="G178" s="79" t="str">
        <f>IFERROR(VLOOKUP($B178,RSVP_GuestsList_TableSelection!$B:$H,7,FALSE),"")</f>
        <v/>
      </c>
    </row>
    <row r="179" spans="1:7" x14ac:dyDescent="0.25">
      <c r="A179" s="138"/>
      <c r="B179" s="89" t="s">
        <v>302</v>
      </c>
      <c r="C179" s="79" t="str">
        <f>IFERROR(VLOOKUP($B179,RSVP_GuestsList_TableSelection!$B:$H,3,FALSE),"")</f>
        <v/>
      </c>
      <c r="D179" s="79" t="str">
        <f>IFERROR(VLOOKUP($B179,RSVP_GuestsList_TableSelection!$B:$H,4,FALSE),"")</f>
        <v/>
      </c>
      <c r="E179" s="79" t="str">
        <f>IFERROR(VLOOKUP($B179,RSVP_GuestsList_TableSelection!$B:$H,5,FALSE),"")</f>
        <v/>
      </c>
      <c r="F179" s="79" t="str">
        <f>IFERROR(VLOOKUP($B179,RSVP_GuestsList_TableSelection!$B:$H,6,FALSE),"")</f>
        <v/>
      </c>
      <c r="G179" s="79" t="str">
        <f>IFERROR(VLOOKUP($B179,RSVP_GuestsList_TableSelection!$B:$H,7,FALSE),"")</f>
        <v/>
      </c>
    </row>
    <row r="180" spans="1:7" x14ac:dyDescent="0.25">
      <c r="A180" s="138"/>
      <c r="B180" s="89" t="s">
        <v>301</v>
      </c>
      <c r="C180" s="79" t="str">
        <f>IFERROR(VLOOKUP($B180,RSVP_GuestsList_TableSelection!$B:$H,3,FALSE),"")</f>
        <v/>
      </c>
      <c r="D180" s="79" t="str">
        <f>IFERROR(VLOOKUP($B180,RSVP_GuestsList_TableSelection!$B:$H,4,FALSE),"")</f>
        <v/>
      </c>
      <c r="E180" s="79" t="str">
        <f>IFERROR(VLOOKUP($B180,RSVP_GuestsList_TableSelection!$B:$H,5,FALSE),"")</f>
        <v/>
      </c>
      <c r="F180" s="79" t="str">
        <f>IFERROR(VLOOKUP($B180,RSVP_GuestsList_TableSelection!$B:$H,6,FALSE),"")</f>
        <v/>
      </c>
      <c r="G180" s="79" t="str">
        <f>IFERROR(VLOOKUP($B180,RSVP_GuestsList_TableSelection!$B:$H,7,FALSE),"")</f>
        <v/>
      </c>
    </row>
    <row r="181" spans="1:7" x14ac:dyDescent="0.25">
      <c r="A181" s="138"/>
      <c r="B181" s="89" t="s">
        <v>300</v>
      </c>
      <c r="C181" s="79" t="str">
        <f>IFERROR(VLOOKUP($B181,RSVP_GuestsList_TableSelection!$B:$H,3,FALSE),"")</f>
        <v/>
      </c>
      <c r="D181" s="79" t="str">
        <f>IFERROR(VLOOKUP($B181,RSVP_GuestsList_TableSelection!$B:$H,4,FALSE),"")</f>
        <v/>
      </c>
      <c r="E181" s="79" t="str">
        <f>IFERROR(VLOOKUP($B181,RSVP_GuestsList_TableSelection!$B:$H,5,FALSE),"")</f>
        <v/>
      </c>
      <c r="F181" s="79" t="str">
        <f>IFERROR(VLOOKUP($B181,RSVP_GuestsList_TableSelection!$B:$H,6,FALSE),"")</f>
        <v/>
      </c>
      <c r="G181" s="79" t="str">
        <f>IFERROR(VLOOKUP($B181,RSVP_GuestsList_TableSelection!$B:$H,7,FALSE),"")</f>
        <v/>
      </c>
    </row>
    <row r="182" spans="1:7" x14ac:dyDescent="0.25">
      <c r="A182" s="138">
        <v>19</v>
      </c>
      <c r="B182" s="89" t="s">
        <v>299</v>
      </c>
      <c r="C182" s="79" t="str">
        <f>IFERROR(VLOOKUP($B182,RSVP_GuestsList_TableSelection!$B:$H,3,FALSE),"")</f>
        <v/>
      </c>
      <c r="D182" s="79" t="str">
        <f>IFERROR(VLOOKUP($B182,RSVP_GuestsList_TableSelection!$B:$H,4,FALSE),"")</f>
        <v/>
      </c>
      <c r="E182" s="79" t="str">
        <f>IFERROR(VLOOKUP($B182,RSVP_GuestsList_TableSelection!$B:$H,5,FALSE),"")</f>
        <v/>
      </c>
      <c r="F182" s="79" t="str">
        <f>IFERROR(VLOOKUP($B182,RSVP_GuestsList_TableSelection!$B:$H,6,FALSE),"")</f>
        <v/>
      </c>
      <c r="G182" s="79" t="str">
        <f>IFERROR(VLOOKUP($B182,RSVP_GuestsList_TableSelection!$B:$H,7,FALSE),"")</f>
        <v/>
      </c>
    </row>
    <row r="183" spans="1:7" x14ac:dyDescent="0.25">
      <c r="A183" s="138"/>
      <c r="B183" s="89" t="s">
        <v>298</v>
      </c>
      <c r="C183" s="79" t="str">
        <f>IFERROR(VLOOKUP($B183,RSVP_GuestsList_TableSelection!$B:$H,3,FALSE),"")</f>
        <v/>
      </c>
      <c r="D183" s="79" t="str">
        <f>IFERROR(VLOOKUP($B183,RSVP_GuestsList_TableSelection!$B:$H,4,FALSE),"")</f>
        <v/>
      </c>
      <c r="E183" s="79" t="str">
        <f>IFERROR(VLOOKUP($B183,RSVP_GuestsList_TableSelection!$B:$H,5,FALSE),"")</f>
        <v/>
      </c>
      <c r="F183" s="79" t="str">
        <f>IFERROR(VLOOKUP($B183,RSVP_GuestsList_TableSelection!$B:$H,6,FALSE),"")</f>
        <v/>
      </c>
      <c r="G183" s="79" t="str">
        <f>IFERROR(VLOOKUP($B183,RSVP_GuestsList_TableSelection!$B:$H,7,FALSE),"")</f>
        <v/>
      </c>
    </row>
    <row r="184" spans="1:7" x14ac:dyDescent="0.25">
      <c r="A184" s="138"/>
      <c r="B184" s="89" t="s">
        <v>297</v>
      </c>
      <c r="C184" s="79" t="str">
        <f>IFERROR(VLOOKUP($B184,RSVP_GuestsList_TableSelection!$B:$H,3,FALSE),"")</f>
        <v/>
      </c>
      <c r="D184" s="79" t="str">
        <f>IFERROR(VLOOKUP($B184,RSVP_GuestsList_TableSelection!$B:$H,4,FALSE),"")</f>
        <v/>
      </c>
      <c r="E184" s="79" t="str">
        <f>IFERROR(VLOOKUP($B184,RSVP_GuestsList_TableSelection!$B:$H,5,FALSE),"")</f>
        <v/>
      </c>
      <c r="F184" s="79" t="str">
        <f>IFERROR(VLOOKUP($B184,RSVP_GuestsList_TableSelection!$B:$H,6,FALSE),"")</f>
        <v/>
      </c>
      <c r="G184" s="79" t="str">
        <f>IFERROR(VLOOKUP($B184,RSVP_GuestsList_TableSelection!$B:$H,7,FALSE),"")</f>
        <v/>
      </c>
    </row>
    <row r="185" spans="1:7" x14ac:dyDescent="0.25">
      <c r="A185" s="138"/>
      <c r="B185" s="89" t="s">
        <v>296</v>
      </c>
      <c r="C185" s="79" t="str">
        <f>IFERROR(VLOOKUP($B185,RSVP_GuestsList_TableSelection!$B:$H,3,FALSE),"")</f>
        <v/>
      </c>
      <c r="D185" s="79" t="str">
        <f>IFERROR(VLOOKUP($B185,RSVP_GuestsList_TableSelection!$B:$H,4,FALSE),"")</f>
        <v/>
      </c>
      <c r="E185" s="79" t="str">
        <f>IFERROR(VLOOKUP($B185,RSVP_GuestsList_TableSelection!$B:$H,5,FALSE),"")</f>
        <v/>
      </c>
      <c r="F185" s="79" t="str">
        <f>IFERROR(VLOOKUP($B185,RSVP_GuestsList_TableSelection!$B:$H,6,FALSE),"")</f>
        <v/>
      </c>
      <c r="G185" s="79" t="str">
        <f>IFERROR(VLOOKUP($B185,RSVP_GuestsList_TableSelection!$B:$H,7,FALSE),"")</f>
        <v/>
      </c>
    </row>
    <row r="186" spans="1:7" x14ac:dyDescent="0.25">
      <c r="A186" s="138"/>
      <c r="B186" s="89" t="s">
        <v>295</v>
      </c>
      <c r="C186" s="79" t="str">
        <f>IFERROR(VLOOKUP($B186,RSVP_GuestsList_TableSelection!$B:$H,3,FALSE),"")</f>
        <v/>
      </c>
      <c r="D186" s="79" t="str">
        <f>IFERROR(VLOOKUP($B186,RSVP_GuestsList_TableSelection!$B:$H,4,FALSE),"")</f>
        <v/>
      </c>
      <c r="E186" s="79" t="str">
        <f>IFERROR(VLOOKUP($B186,RSVP_GuestsList_TableSelection!$B:$H,5,FALSE),"")</f>
        <v/>
      </c>
      <c r="F186" s="79" t="str">
        <f>IFERROR(VLOOKUP($B186,RSVP_GuestsList_TableSelection!$B:$H,6,FALSE),"")</f>
        <v/>
      </c>
      <c r="G186" s="79" t="str">
        <f>IFERROR(VLOOKUP($B186,RSVP_GuestsList_TableSelection!$B:$H,7,FALSE),"")</f>
        <v/>
      </c>
    </row>
    <row r="187" spans="1:7" x14ac:dyDescent="0.25">
      <c r="A187" s="138"/>
      <c r="B187" s="89" t="s">
        <v>294</v>
      </c>
      <c r="C187" s="79" t="str">
        <f>IFERROR(VLOOKUP($B187,RSVP_GuestsList_TableSelection!$B:$H,3,FALSE),"")</f>
        <v/>
      </c>
      <c r="D187" s="79" t="str">
        <f>IFERROR(VLOOKUP($B187,RSVP_GuestsList_TableSelection!$B:$H,4,FALSE),"")</f>
        <v/>
      </c>
      <c r="E187" s="79" t="str">
        <f>IFERROR(VLOOKUP($B187,RSVP_GuestsList_TableSelection!$B:$H,5,FALSE),"")</f>
        <v/>
      </c>
      <c r="F187" s="79" t="str">
        <f>IFERROR(VLOOKUP($B187,RSVP_GuestsList_TableSelection!$B:$H,6,FALSE),"")</f>
        <v/>
      </c>
      <c r="G187" s="79" t="str">
        <f>IFERROR(VLOOKUP($B187,RSVP_GuestsList_TableSelection!$B:$H,7,FALSE),"")</f>
        <v/>
      </c>
    </row>
    <row r="188" spans="1:7" x14ac:dyDescent="0.25">
      <c r="A188" s="138"/>
      <c r="B188" s="89" t="s">
        <v>293</v>
      </c>
      <c r="C188" s="79" t="str">
        <f>IFERROR(VLOOKUP($B188,RSVP_GuestsList_TableSelection!$B:$H,3,FALSE),"")</f>
        <v/>
      </c>
      <c r="D188" s="79" t="str">
        <f>IFERROR(VLOOKUP($B188,RSVP_GuestsList_TableSelection!$B:$H,4,FALSE),"")</f>
        <v/>
      </c>
      <c r="E188" s="79" t="str">
        <f>IFERROR(VLOOKUP($B188,RSVP_GuestsList_TableSelection!$B:$H,5,FALSE),"")</f>
        <v/>
      </c>
      <c r="F188" s="79" t="str">
        <f>IFERROR(VLOOKUP($B188,RSVP_GuestsList_TableSelection!$B:$H,6,FALSE),"")</f>
        <v/>
      </c>
      <c r="G188" s="79" t="str">
        <f>IFERROR(VLOOKUP($B188,RSVP_GuestsList_TableSelection!$B:$H,7,FALSE),"")</f>
        <v/>
      </c>
    </row>
    <row r="189" spans="1:7" x14ac:dyDescent="0.25">
      <c r="A189" s="138"/>
      <c r="B189" s="89" t="s">
        <v>292</v>
      </c>
      <c r="C189" s="79" t="str">
        <f>IFERROR(VLOOKUP($B189,RSVP_GuestsList_TableSelection!$B:$H,3,FALSE),"")</f>
        <v/>
      </c>
      <c r="D189" s="79" t="str">
        <f>IFERROR(VLOOKUP($B189,RSVP_GuestsList_TableSelection!$B:$H,4,FALSE),"")</f>
        <v/>
      </c>
      <c r="E189" s="79" t="str">
        <f>IFERROR(VLOOKUP($B189,RSVP_GuestsList_TableSelection!$B:$H,5,FALSE),"")</f>
        <v/>
      </c>
      <c r="F189" s="79" t="str">
        <f>IFERROR(VLOOKUP($B189,RSVP_GuestsList_TableSelection!$B:$H,6,FALSE),"")</f>
        <v/>
      </c>
      <c r="G189" s="79" t="str">
        <f>IFERROR(VLOOKUP($B189,RSVP_GuestsList_TableSelection!$B:$H,7,FALSE),"")</f>
        <v/>
      </c>
    </row>
    <row r="190" spans="1:7" x14ac:dyDescent="0.25">
      <c r="A190" s="138"/>
      <c r="B190" s="89" t="s">
        <v>291</v>
      </c>
      <c r="C190" s="79" t="str">
        <f>IFERROR(VLOOKUP($B190,RSVP_GuestsList_TableSelection!$B:$H,3,FALSE),"")</f>
        <v/>
      </c>
      <c r="D190" s="79" t="str">
        <f>IFERROR(VLOOKUP($B190,RSVP_GuestsList_TableSelection!$B:$H,4,FALSE),"")</f>
        <v/>
      </c>
      <c r="E190" s="79" t="str">
        <f>IFERROR(VLOOKUP($B190,RSVP_GuestsList_TableSelection!$B:$H,5,FALSE),"")</f>
        <v/>
      </c>
      <c r="F190" s="79" t="str">
        <f>IFERROR(VLOOKUP($B190,RSVP_GuestsList_TableSelection!$B:$H,6,FALSE),"")</f>
        <v/>
      </c>
      <c r="G190" s="79" t="str">
        <f>IFERROR(VLOOKUP($B190,RSVP_GuestsList_TableSelection!$B:$H,7,FALSE),"")</f>
        <v/>
      </c>
    </row>
    <row r="191" spans="1:7" x14ac:dyDescent="0.25">
      <c r="A191" s="138"/>
      <c r="B191" s="89" t="s">
        <v>290</v>
      </c>
      <c r="C191" s="79" t="str">
        <f>IFERROR(VLOOKUP($B191,RSVP_GuestsList_TableSelection!$B:$H,3,FALSE),"")</f>
        <v/>
      </c>
      <c r="D191" s="79" t="str">
        <f>IFERROR(VLOOKUP($B191,RSVP_GuestsList_TableSelection!$B:$H,4,FALSE),"")</f>
        <v/>
      </c>
      <c r="E191" s="79" t="str">
        <f>IFERROR(VLOOKUP($B191,RSVP_GuestsList_TableSelection!$B:$H,5,FALSE),"")</f>
        <v/>
      </c>
      <c r="F191" s="79" t="str">
        <f>IFERROR(VLOOKUP($B191,RSVP_GuestsList_TableSelection!$B:$H,6,FALSE),"")</f>
        <v/>
      </c>
      <c r="G191" s="79" t="str">
        <f>IFERROR(VLOOKUP($B191,RSVP_GuestsList_TableSelection!$B:$H,7,FALSE),"")</f>
        <v/>
      </c>
    </row>
    <row r="192" spans="1:7" x14ac:dyDescent="0.25">
      <c r="A192" s="138">
        <v>20</v>
      </c>
      <c r="B192" s="89" t="s">
        <v>289</v>
      </c>
      <c r="C192" s="79" t="str">
        <f>IFERROR(VLOOKUP($B192,RSVP_GuestsList_TableSelection!$B:$H,3,FALSE),"")</f>
        <v/>
      </c>
      <c r="D192" s="79" t="str">
        <f>IFERROR(VLOOKUP($B192,RSVP_GuestsList_TableSelection!$B:$H,4,FALSE),"")</f>
        <v/>
      </c>
      <c r="E192" s="79" t="str">
        <f>IFERROR(VLOOKUP($B192,RSVP_GuestsList_TableSelection!$B:$H,5,FALSE),"")</f>
        <v/>
      </c>
      <c r="F192" s="79" t="str">
        <f>IFERROR(VLOOKUP($B192,RSVP_GuestsList_TableSelection!$B:$H,6,FALSE),"")</f>
        <v/>
      </c>
      <c r="G192" s="79" t="str">
        <f>IFERROR(VLOOKUP($B192,RSVP_GuestsList_TableSelection!$B:$H,7,FALSE),"")</f>
        <v/>
      </c>
    </row>
    <row r="193" spans="1:7" x14ac:dyDescent="0.25">
      <c r="A193" s="138"/>
      <c r="B193" s="89" t="s">
        <v>288</v>
      </c>
      <c r="C193" s="79" t="str">
        <f>IFERROR(VLOOKUP($B193,RSVP_GuestsList_TableSelection!$B:$H,3,FALSE),"")</f>
        <v/>
      </c>
      <c r="D193" s="79" t="str">
        <f>IFERROR(VLOOKUP($B193,RSVP_GuestsList_TableSelection!$B:$H,4,FALSE),"")</f>
        <v/>
      </c>
      <c r="E193" s="79" t="str">
        <f>IFERROR(VLOOKUP($B193,RSVP_GuestsList_TableSelection!$B:$H,5,FALSE),"")</f>
        <v/>
      </c>
      <c r="F193" s="79" t="str">
        <f>IFERROR(VLOOKUP($B193,RSVP_GuestsList_TableSelection!$B:$H,6,FALSE),"")</f>
        <v/>
      </c>
      <c r="G193" s="79" t="str">
        <f>IFERROR(VLOOKUP($B193,RSVP_GuestsList_TableSelection!$B:$H,7,FALSE),"")</f>
        <v/>
      </c>
    </row>
    <row r="194" spans="1:7" x14ac:dyDescent="0.25">
      <c r="A194" s="138"/>
      <c r="B194" s="89" t="s">
        <v>287</v>
      </c>
      <c r="C194" s="79" t="str">
        <f>IFERROR(VLOOKUP($B194,RSVP_GuestsList_TableSelection!$B:$H,3,FALSE),"")</f>
        <v/>
      </c>
      <c r="D194" s="79" t="str">
        <f>IFERROR(VLOOKUP($B194,RSVP_GuestsList_TableSelection!$B:$H,4,FALSE),"")</f>
        <v/>
      </c>
      <c r="E194" s="79" t="str">
        <f>IFERROR(VLOOKUP($B194,RSVP_GuestsList_TableSelection!$B:$H,5,FALSE),"")</f>
        <v/>
      </c>
      <c r="F194" s="79" t="str">
        <f>IFERROR(VLOOKUP($B194,RSVP_GuestsList_TableSelection!$B:$H,6,FALSE),"")</f>
        <v/>
      </c>
      <c r="G194" s="79" t="str">
        <f>IFERROR(VLOOKUP($B194,RSVP_GuestsList_TableSelection!$B:$H,7,FALSE),"")</f>
        <v/>
      </c>
    </row>
    <row r="195" spans="1:7" x14ac:dyDescent="0.25">
      <c r="A195" s="138"/>
      <c r="B195" s="89" t="s">
        <v>286</v>
      </c>
      <c r="C195" s="79" t="str">
        <f>IFERROR(VLOOKUP($B195,RSVP_GuestsList_TableSelection!$B:$H,3,FALSE),"")</f>
        <v/>
      </c>
      <c r="D195" s="79" t="str">
        <f>IFERROR(VLOOKUP($B195,RSVP_GuestsList_TableSelection!$B:$H,4,FALSE),"")</f>
        <v/>
      </c>
      <c r="E195" s="79" t="str">
        <f>IFERROR(VLOOKUP($B195,RSVP_GuestsList_TableSelection!$B:$H,5,FALSE),"")</f>
        <v/>
      </c>
      <c r="F195" s="79" t="str">
        <f>IFERROR(VLOOKUP($B195,RSVP_GuestsList_TableSelection!$B:$H,6,FALSE),"")</f>
        <v/>
      </c>
      <c r="G195" s="79" t="str">
        <f>IFERROR(VLOOKUP($B195,RSVP_GuestsList_TableSelection!$B:$H,7,FALSE),"")</f>
        <v/>
      </c>
    </row>
    <row r="196" spans="1:7" x14ac:dyDescent="0.25">
      <c r="A196" s="138"/>
      <c r="B196" s="89" t="s">
        <v>285</v>
      </c>
      <c r="C196" s="79" t="str">
        <f>IFERROR(VLOOKUP($B196,RSVP_GuestsList_TableSelection!$B:$H,3,FALSE),"")</f>
        <v/>
      </c>
      <c r="D196" s="79" t="str">
        <f>IFERROR(VLOOKUP($B196,RSVP_GuestsList_TableSelection!$B:$H,4,FALSE),"")</f>
        <v/>
      </c>
      <c r="E196" s="79" t="str">
        <f>IFERROR(VLOOKUP($B196,RSVP_GuestsList_TableSelection!$B:$H,5,FALSE),"")</f>
        <v/>
      </c>
      <c r="F196" s="79" t="str">
        <f>IFERROR(VLOOKUP($B196,RSVP_GuestsList_TableSelection!$B:$H,6,FALSE),"")</f>
        <v/>
      </c>
      <c r="G196" s="79" t="str">
        <f>IFERROR(VLOOKUP($B196,RSVP_GuestsList_TableSelection!$B:$H,7,FALSE),"")</f>
        <v/>
      </c>
    </row>
    <row r="197" spans="1:7" x14ac:dyDescent="0.25">
      <c r="A197" s="138"/>
      <c r="B197" s="89" t="s">
        <v>284</v>
      </c>
      <c r="C197" s="79" t="str">
        <f>IFERROR(VLOOKUP($B197,RSVP_GuestsList_TableSelection!$B:$H,3,FALSE),"")</f>
        <v/>
      </c>
      <c r="D197" s="79" t="str">
        <f>IFERROR(VLOOKUP($B197,RSVP_GuestsList_TableSelection!$B:$H,4,FALSE),"")</f>
        <v/>
      </c>
      <c r="E197" s="79" t="str">
        <f>IFERROR(VLOOKUP($B197,RSVP_GuestsList_TableSelection!$B:$H,5,FALSE),"")</f>
        <v/>
      </c>
      <c r="F197" s="79" t="str">
        <f>IFERROR(VLOOKUP($B197,RSVP_GuestsList_TableSelection!$B:$H,6,FALSE),"")</f>
        <v/>
      </c>
      <c r="G197" s="79" t="str">
        <f>IFERROR(VLOOKUP($B197,RSVP_GuestsList_TableSelection!$B:$H,7,FALSE),"")</f>
        <v/>
      </c>
    </row>
    <row r="198" spans="1:7" x14ac:dyDescent="0.25">
      <c r="A198" s="138"/>
      <c r="B198" s="89" t="s">
        <v>283</v>
      </c>
      <c r="C198" s="79" t="str">
        <f>IFERROR(VLOOKUP($B198,RSVP_GuestsList_TableSelection!$B:$H,3,FALSE),"")</f>
        <v/>
      </c>
      <c r="D198" s="79" t="str">
        <f>IFERROR(VLOOKUP($B198,RSVP_GuestsList_TableSelection!$B:$H,4,FALSE),"")</f>
        <v/>
      </c>
      <c r="E198" s="79" t="str">
        <f>IFERROR(VLOOKUP($B198,RSVP_GuestsList_TableSelection!$B:$H,5,FALSE),"")</f>
        <v/>
      </c>
      <c r="F198" s="79" t="str">
        <f>IFERROR(VLOOKUP($B198,RSVP_GuestsList_TableSelection!$B:$H,6,FALSE),"")</f>
        <v/>
      </c>
      <c r="G198" s="79" t="str">
        <f>IFERROR(VLOOKUP($B198,RSVP_GuestsList_TableSelection!$B:$H,7,FALSE),"")</f>
        <v/>
      </c>
    </row>
    <row r="199" spans="1:7" x14ac:dyDescent="0.25">
      <c r="A199" s="138"/>
      <c r="B199" s="89" t="s">
        <v>282</v>
      </c>
      <c r="C199" s="79" t="str">
        <f>IFERROR(VLOOKUP($B199,RSVP_GuestsList_TableSelection!$B:$H,3,FALSE),"")</f>
        <v/>
      </c>
      <c r="D199" s="79" t="str">
        <f>IFERROR(VLOOKUP($B199,RSVP_GuestsList_TableSelection!$B:$H,4,FALSE),"")</f>
        <v/>
      </c>
      <c r="E199" s="79" t="str">
        <f>IFERROR(VLOOKUP($B199,RSVP_GuestsList_TableSelection!$B:$H,5,FALSE),"")</f>
        <v/>
      </c>
      <c r="F199" s="79" t="str">
        <f>IFERROR(VLOOKUP($B199,RSVP_GuestsList_TableSelection!$B:$H,6,FALSE),"")</f>
        <v/>
      </c>
      <c r="G199" s="79" t="str">
        <f>IFERROR(VLOOKUP($B199,RSVP_GuestsList_TableSelection!$B:$H,7,FALSE),"")</f>
        <v/>
      </c>
    </row>
    <row r="200" spans="1:7" x14ac:dyDescent="0.25">
      <c r="A200" s="138"/>
      <c r="B200" s="89" t="s">
        <v>281</v>
      </c>
      <c r="C200" s="79" t="str">
        <f>IFERROR(VLOOKUP($B200,RSVP_GuestsList_TableSelection!$B:$H,3,FALSE),"")</f>
        <v/>
      </c>
      <c r="D200" s="79" t="str">
        <f>IFERROR(VLOOKUP($B200,RSVP_GuestsList_TableSelection!$B:$H,4,FALSE),"")</f>
        <v/>
      </c>
      <c r="E200" s="79" t="str">
        <f>IFERROR(VLOOKUP($B200,RSVP_GuestsList_TableSelection!$B:$H,5,FALSE),"")</f>
        <v/>
      </c>
      <c r="F200" s="79" t="str">
        <f>IFERROR(VLOOKUP($B200,RSVP_GuestsList_TableSelection!$B:$H,6,FALSE),"")</f>
        <v/>
      </c>
      <c r="G200" s="79" t="str">
        <f>IFERROR(VLOOKUP($B200,RSVP_GuestsList_TableSelection!$B:$H,7,FALSE),"")</f>
        <v/>
      </c>
    </row>
    <row r="201" spans="1:7" x14ac:dyDescent="0.25">
      <c r="A201" s="138"/>
      <c r="B201" s="89" t="s">
        <v>280</v>
      </c>
      <c r="C201" s="79" t="str">
        <f>IFERROR(VLOOKUP($B201,RSVP_GuestsList_TableSelection!$B:$H,3,FALSE),"")</f>
        <v/>
      </c>
      <c r="D201" s="79" t="str">
        <f>IFERROR(VLOOKUP($B201,RSVP_GuestsList_TableSelection!$B:$H,4,FALSE),"")</f>
        <v/>
      </c>
      <c r="E201" s="79" t="str">
        <f>IFERROR(VLOOKUP($B201,RSVP_GuestsList_TableSelection!$B:$H,5,FALSE),"")</f>
        <v/>
      </c>
      <c r="F201" s="79" t="str">
        <f>IFERROR(VLOOKUP($B201,RSVP_GuestsList_TableSelection!$B:$H,6,FALSE),"")</f>
        <v/>
      </c>
      <c r="G201" s="79" t="str">
        <f>IFERROR(VLOOKUP($B201,RSVP_GuestsList_TableSelection!$B:$H,7,FALSE),"")</f>
        <v/>
      </c>
    </row>
  </sheetData>
  <sheetProtection sheet="1" objects="1" scenarios="1"/>
  <mergeCells count="20">
    <mergeCell ref="A52:A61"/>
    <mergeCell ref="A62:A71"/>
    <mergeCell ref="A72:A81"/>
    <mergeCell ref="A82:A91"/>
    <mergeCell ref="A2:A11"/>
    <mergeCell ref="A12:A21"/>
    <mergeCell ref="A22:A31"/>
    <mergeCell ref="A32:A41"/>
    <mergeCell ref="A42:A51"/>
    <mergeCell ref="A92:A101"/>
    <mergeCell ref="A172:A181"/>
    <mergeCell ref="A182:A191"/>
    <mergeCell ref="A192:A201"/>
    <mergeCell ref="A112:A121"/>
    <mergeCell ref="A122:A131"/>
    <mergeCell ref="A132:A141"/>
    <mergeCell ref="A142:A151"/>
    <mergeCell ref="A152:A161"/>
    <mergeCell ref="A162:A171"/>
    <mergeCell ref="A102:A11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F150-9966-45BC-ACF4-EA37FB0ACE44}">
  <dimension ref="A2:D38"/>
  <sheetViews>
    <sheetView workbookViewId="0">
      <selection activeCell="D5" sqref="D5"/>
    </sheetView>
  </sheetViews>
  <sheetFormatPr defaultRowHeight="15" x14ac:dyDescent="0.25"/>
  <cols>
    <col min="1" max="1" width="40.85546875" style="81" customWidth="1"/>
    <col min="2" max="2" width="17.140625" style="81" customWidth="1"/>
    <col min="3" max="16384" width="9.140625" style="81"/>
  </cols>
  <sheetData>
    <row r="2" spans="1:4" x14ac:dyDescent="0.25">
      <c r="A2" s="81" t="s">
        <v>510</v>
      </c>
      <c r="B2" s="77">
        <f>COUNTA('All_GuestsList '!$C$2:$C$201)</f>
        <v>0</v>
      </c>
    </row>
    <row r="3" spans="1:4" x14ac:dyDescent="0.25">
      <c r="A3" s="81" t="s">
        <v>509</v>
      </c>
      <c r="B3" s="77">
        <f>COUNTIF('All_GuestsList '!$F$2:$F$201,"YES")</f>
        <v>0</v>
      </c>
    </row>
    <row r="4" spans="1:4" x14ac:dyDescent="0.25">
      <c r="A4" s="81" t="s">
        <v>508</v>
      </c>
      <c r="B4" s="94"/>
      <c r="D4" s="81" t="s">
        <v>507</v>
      </c>
    </row>
    <row r="7" spans="1:4" x14ac:dyDescent="0.25">
      <c r="A7" s="93" t="s">
        <v>506</v>
      </c>
    </row>
    <row r="8" spans="1:4" x14ac:dyDescent="0.25">
      <c r="A8" s="81" t="s">
        <v>504</v>
      </c>
      <c r="B8" s="92">
        <f>B9+B10</f>
        <v>0</v>
      </c>
    </row>
    <row r="9" spans="1:4" x14ac:dyDescent="0.25">
      <c r="A9" s="81" t="s">
        <v>503</v>
      </c>
      <c r="B9" s="92">
        <f>COUNTIFS('All_GuestsList '!$L$2:$L$201,"Bride",'All_GuestsList '!$F$2:$F$201,"YES")*$B$4</f>
        <v>0</v>
      </c>
    </row>
    <row r="10" spans="1:4" x14ac:dyDescent="0.25">
      <c r="A10" s="81" t="s">
        <v>502</v>
      </c>
      <c r="B10" s="92">
        <f>COUNTIFS('All_GuestsList '!$L$2:$L$201,"Groom",'All_GuestsList '!$F$2:$F$201,"YES")*$B$4</f>
        <v>0</v>
      </c>
    </row>
    <row r="12" spans="1:4" x14ac:dyDescent="0.25">
      <c r="A12" s="93" t="s">
        <v>505</v>
      </c>
    </row>
    <row r="13" spans="1:4" x14ac:dyDescent="0.25">
      <c r="A13" s="81" t="s">
        <v>504</v>
      </c>
      <c r="B13" s="92">
        <f>B14+B15</f>
        <v>0</v>
      </c>
    </row>
    <row r="14" spans="1:4" x14ac:dyDescent="0.25">
      <c r="A14" s="81" t="s">
        <v>503</v>
      </c>
      <c r="B14" s="92">
        <f>COUNTIFS('All_GuestsList '!$L$2:$L$201,"Bride",'All_GuestsList '!$F$2:$F$201,"MAYBE")*$B$4</f>
        <v>0</v>
      </c>
    </row>
    <row r="15" spans="1:4" x14ac:dyDescent="0.25">
      <c r="A15" s="81" t="s">
        <v>502</v>
      </c>
      <c r="B15" s="92">
        <f>COUNTIFS('All_GuestsList '!$L$2:$L$201,"Groom",'All_GuestsList '!$F$2:$F$201,"MAYBE")*$B$4</f>
        <v>0</v>
      </c>
    </row>
    <row r="19" spans="1:3" x14ac:dyDescent="0.25">
      <c r="A19" s="139" t="s">
        <v>501</v>
      </c>
      <c r="B19" s="139"/>
      <c r="C19" s="79">
        <f>COUNTIF(RSVP_GuestsList_TableSelection!$C$2:$C$201,1)</f>
        <v>0</v>
      </c>
    </row>
    <row r="20" spans="1:3" x14ac:dyDescent="0.25">
      <c r="A20" s="139" t="s">
        <v>500</v>
      </c>
      <c r="B20" s="139"/>
      <c r="C20" s="79">
        <f>COUNTIF(RSVP_GuestsList_TableSelection!$C$2:$C$201,2)</f>
        <v>0</v>
      </c>
    </row>
    <row r="21" spans="1:3" x14ac:dyDescent="0.25">
      <c r="A21" s="139" t="s">
        <v>499</v>
      </c>
      <c r="B21" s="139"/>
      <c r="C21" s="79">
        <f>COUNTIF(RSVP_GuestsList_TableSelection!$C$2:$C$201,3)</f>
        <v>0</v>
      </c>
    </row>
    <row r="22" spans="1:3" x14ac:dyDescent="0.25">
      <c r="A22" s="139" t="s">
        <v>498</v>
      </c>
      <c r="B22" s="139"/>
      <c r="C22" s="79">
        <f>COUNTIF(RSVP_GuestsList_TableSelection!$C$2:$C$201,4)</f>
        <v>0</v>
      </c>
    </row>
    <row r="23" spans="1:3" x14ac:dyDescent="0.25">
      <c r="A23" s="139" t="s">
        <v>497</v>
      </c>
      <c r="B23" s="139"/>
      <c r="C23" s="79">
        <f>COUNTIF(RSVP_GuestsList_TableSelection!$C$2:$C$201,5)</f>
        <v>0</v>
      </c>
    </row>
    <row r="24" spans="1:3" x14ac:dyDescent="0.25">
      <c r="A24" s="139" t="s">
        <v>496</v>
      </c>
      <c r="B24" s="139"/>
      <c r="C24" s="79">
        <f>COUNTIF(RSVP_GuestsList_TableSelection!$C$2:$C$201,6)</f>
        <v>0</v>
      </c>
    </row>
    <row r="25" spans="1:3" x14ac:dyDescent="0.25">
      <c r="A25" s="139" t="s">
        <v>495</v>
      </c>
      <c r="B25" s="139"/>
      <c r="C25" s="79">
        <f>COUNTIF(RSVP_GuestsList_TableSelection!$C$2:$C$201,7)</f>
        <v>0</v>
      </c>
    </row>
    <row r="26" spans="1:3" x14ac:dyDescent="0.25">
      <c r="A26" s="139" t="s">
        <v>494</v>
      </c>
      <c r="B26" s="139"/>
      <c r="C26" s="79">
        <f>COUNTIF(RSVP_GuestsList_TableSelection!$C$2:$C$201,8)</f>
        <v>0</v>
      </c>
    </row>
    <row r="27" spans="1:3" x14ac:dyDescent="0.25">
      <c r="A27" s="139" t="s">
        <v>493</v>
      </c>
      <c r="B27" s="139"/>
      <c r="C27" s="79">
        <f>COUNTIF(RSVP_GuestsList_TableSelection!$C$2:$C$201,9)</f>
        <v>0</v>
      </c>
    </row>
    <row r="28" spans="1:3" x14ac:dyDescent="0.25">
      <c r="A28" s="139" t="s">
        <v>492</v>
      </c>
      <c r="B28" s="139"/>
      <c r="C28" s="79">
        <f>COUNTIF(RSVP_GuestsList_TableSelection!$C$2:$C$201,10)</f>
        <v>0</v>
      </c>
    </row>
    <row r="29" spans="1:3" x14ac:dyDescent="0.25">
      <c r="A29" s="139" t="s">
        <v>491</v>
      </c>
      <c r="B29" s="139"/>
      <c r="C29" s="79">
        <f>COUNTIF(RSVP_GuestsList_TableSelection!$C$2:$C$201,11)</f>
        <v>0</v>
      </c>
    </row>
    <row r="30" spans="1:3" x14ac:dyDescent="0.25">
      <c r="A30" s="139" t="s">
        <v>490</v>
      </c>
      <c r="B30" s="139"/>
      <c r="C30" s="79">
        <f>COUNTIF(RSVP_GuestsList_TableSelection!$C$2:$C$201,12)</f>
        <v>0</v>
      </c>
    </row>
    <row r="31" spans="1:3" x14ac:dyDescent="0.25">
      <c r="A31" s="139" t="s">
        <v>489</v>
      </c>
      <c r="B31" s="139"/>
      <c r="C31" s="79">
        <f>COUNTIF(RSVP_GuestsList_TableSelection!$C$2:$C$201,13)</f>
        <v>0</v>
      </c>
    </row>
    <row r="32" spans="1:3" x14ac:dyDescent="0.25">
      <c r="A32" s="139" t="s">
        <v>488</v>
      </c>
      <c r="B32" s="139"/>
      <c r="C32" s="79">
        <f>COUNTIF(RSVP_GuestsList_TableSelection!$C$2:$C$201,14)</f>
        <v>0</v>
      </c>
    </row>
    <row r="33" spans="1:3" x14ac:dyDescent="0.25">
      <c r="A33" s="139" t="s">
        <v>487</v>
      </c>
      <c r="B33" s="139"/>
      <c r="C33" s="79">
        <f>COUNTIF(RSVP_GuestsList_TableSelection!$C$2:$C$201,15)</f>
        <v>0</v>
      </c>
    </row>
    <row r="34" spans="1:3" x14ac:dyDescent="0.25">
      <c r="A34" s="139" t="s">
        <v>486</v>
      </c>
      <c r="B34" s="139"/>
      <c r="C34" s="79">
        <f>COUNTIF(RSVP_GuestsList_TableSelection!$C$2:$C$201,16)</f>
        <v>0</v>
      </c>
    </row>
    <row r="35" spans="1:3" x14ac:dyDescent="0.25">
      <c r="A35" s="139" t="s">
        <v>485</v>
      </c>
      <c r="B35" s="139"/>
      <c r="C35" s="79">
        <f>COUNTIF(RSVP_GuestsList_TableSelection!$C$2:$C$201,17)</f>
        <v>0</v>
      </c>
    </row>
    <row r="36" spans="1:3" x14ac:dyDescent="0.25">
      <c r="A36" s="139" t="s">
        <v>484</v>
      </c>
      <c r="B36" s="139"/>
      <c r="C36" s="79">
        <f>COUNTIF(RSVP_GuestsList_TableSelection!$C$2:$C$201,18)</f>
        <v>0</v>
      </c>
    </row>
    <row r="37" spans="1:3" x14ac:dyDescent="0.25">
      <c r="A37" s="139" t="s">
        <v>483</v>
      </c>
      <c r="B37" s="139"/>
      <c r="C37" s="79">
        <f>COUNTIF(RSVP_GuestsList_TableSelection!$C$2:$C$201,19)</f>
        <v>0</v>
      </c>
    </row>
    <row r="38" spans="1:3" x14ac:dyDescent="0.25">
      <c r="A38" s="139" t="s">
        <v>482</v>
      </c>
      <c r="B38" s="139"/>
      <c r="C38" s="79">
        <f>COUNTIF(RSVP_GuestsList_TableSelection!$C$2:$C$201,20)</f>
        <v>0</v>
      </c>
    </row>
  </sheetData>
  <sheetProtection sheet="1" objects="1" scenarios="1"/>
  <mergeCells count="20"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  <mergeCell ref="A28:B28"/>
    <mergeCell ref="A29:B29"/>
    <mergeCell ref="A37:B37"/>
    <mergeCell ref="A38:B38"/>
    <mergeCell ref="A31:B31"/>
    <mergeCell ref="A32:B32"/>
    <mergeCell ref="A33:B33"/>
    <mergeCell ref="A34:B34"/>
    <mergeCell ref="A35:B35"/>
    <mergeCell ref="A36:B36"/>
    <mergeCell ref="A30:B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workbookViewId="0">
      <selection activeCell="B23" sqref="B23"/>
    </sheetView>
  </sheetViews>
  <sheetFormatPr defaultRowHeight="15" x14ac:dyDescent="0.25"/>
  <cols>
    <col min="1" max="1" width="22.5703125" customWidth="1"/>
    <col min="2" max="2" width="21.7109375" customWidth="1"/>
    <col min="3" max="3" width="20.42578125" customWidth="1"/>
    <col min="4" max="4" width="19.28515625" customWidth="1"/>
    <col min="5" max="5" width="19.7109375" customWidth="1"/>
    <col min="6" max="6" width="16.140625" customWidth="1"/>
    <col min="7" max="7" width="13.7109375" customWidth="1"/>
  </cols>
  <sheetData>
    <row r="1" spans="1:7" ht="37.5" x14ac:dyDescent="0.3">
      <c r="A1" s="48" t="s">
        <v>95</v>
      </c>
      <c r="B1" s="49">
        <v>33900</v>
      </c>
    </row>
    <row r="2" spans="1:7" ht="37.5" x14ac:dyDescent="0.3">
      <c r="A2" s="50" t="s">
        <v>0</v>
      </c>
      <c r="B2" s="51">
        <v>35900</v>
      </c>
    </row>
    <row r="3" spans="1:7" ht="38.25" thickBot="1" x14ac:dyDescent="0.35">
      <c r="A3" s="52" t="s">
        <v>1</v>
      </c>
      <c r="B3" s="53">
        <f>E23</f>
        <v>0</v>
      </c>
    </row>
    <row r="4" spans="1:7" ht="20.25" customHeight="1" x14ac:dyDescent="0.25"/>
    <row r="5" spans="1:7" ht="43.5" customHeight="1" x14ac:dyDescent="0.25">
      <c r="A5" s="96" t="s">
        <v>2</v>
      </c>
      <c r="B5" s="97"/>
      <c r="C5" s="97"/>
      <c r="D5" s="97"/>
      <c r="E5" s="97"/>
      <c r="F5" s="98"/>
      <c r="G5" s="98"/>
    </row>
    <row r="6" spans="1:7" ht="56.25" x14ac:dyDescent="0.25">
      <c r="A6" s="4" t="s">
        <v>4</v>
      </c>
      <c r="B6" s="4" t="s">
        <v>5</v>
      </c>
      <c r="C6" s="4" t="s">
        <v>94</v>
      </c>
      <c r="D6" s="4" t="s">
        <v>0</v>
      </c>
      <c r="E6" s="4" t="s">
        <v>27</v>
      </c>
      <c r="F6" s="4" t="s">
        <v>23</v>
      </c>
      <c r="G6" s="4" t="s">
        <v>24</v>
      </c>
    </row>
    <row r="7" spans="1:7" ht="15.75" x14ac:dyDescent="0.25">
      <c r="A7" s="6" t="s">
        <v>14</v>
      </c>
      <c r="B7" s="7">
        <v>0.02</v>
      </c>
      <c r="C7" s="8">
        <f>B1*B7</f>
        <v>678</v>
      </c>
      <c r="D7" s="8">
        <f>Stationery!C11</f>
        <v>0</v>
      </c>
      <c r="E7" s="8">
        <f>Stationery!D11</f>
        <v>0</v>
      </c>
      <c r="F7" s="8">
        <f>Stationery!E11</f>
        <v>0</v>
      </c>
      <c r="G7" s="8">
        <f>Stationery!F11</f>
        <v>0</v>
      </c>
    </row>
    <row r="8" spans="1:7" ht="15.75" x14ac:dyDescent="0.25">
      <c r="A8" s="9" t="s">
        <v>9</v>
      </c>
      <c r="B8" s="10">
        <v>0.17</v>
      </c>
      <c r="C8" s="8">
        <f>$B$1*B8</f>
        <v>5763</v>
      </c>
      <c r="D8" s="8">
        <f>'Venue &amp; Food'!C8</f>
        <v>0</v>
      </c>
      <c r="E8" s="8">
        <f>'Venue &amp; Food'!D8</f>
        <v>0</v>
      </c>
      <c r="F8" s="8">
        <f>'Venue &amp; Food'!E8</f>
        <v>0</v>
      </c>
      <c r="G8" s="8">
        <f>'Venue &amp; Food'!F8</f>
        <v>0</v>
      </c>
    </row>
    <row r="9" spans="1:7" ht="15.75" x14ac:dyDescent="0.25">
      <c r="A9" s="9" t="s">
        <v>12</v>
      </c>
      <c r="B9" s="10">
        <v>0.08</v>
      </c>
      <c r="C9" s="8">
        <f>$B$1*B9</f>
        <v>2712</v>
      </c>
      <c r="D9" s="8">
        <f>'Venue &amp; Food'!C15</f>
        <v>0</v>
      </c>
      <c r="E9" s="8">
        <f>'Venue &amp; Food'!D15</f>
        <v>0</v>
      </c>
      <c r="F9" s="8">
        <f>'Venue &amp; Food'!E15</f>
        <v>0</v>
      </c>
      <c r="G9" s="8">
        <f>'Venue &amp; Food'!F15</f>
        <v>0</v>
      </c>
    </row>
    <row r="10" spans="1:7" ht="15.75" x14ac:dyDescent="0.25">
      <c r="A10" s="9" t="s">
        <v>10</v>
      </c>
      <c r="B10" s="10">
        <v>0.19</v>
      </c>
      <c r="C10" s="8">
        <f t="shared" ref="C10:C22" si="0">$B$1*B10</f>
        <v>6441</v>
      </c>
      <c r="D10" s="8">
        <f>'Venue &amp; Food'!C21</f>
        <v>0</v>
      </c>
      <c r="E10" s="8">
        <f>'Venue &amp; Food'!D21</f>
        <v>0</v>
      </c>
      <c r="F10" s="8">
        <f>'Venue &amp; Food'!E21</f>
        <v>0</v>
      </c>
      <c r="G10" s="8">
        <f>'Venue &amp; Food'!F21</f>
        <v>0</v>
      </c>
    </row>
    <row r="11" spans="1:7" ht="15.75" x14ac:dyDescent="0.25">
      <c r="A11" s="9" t="s">
        <v>11</v>
      </c>
      <c r="B11" s="10">
        <v>0.08</v>
      </c>
      <c r="C11" s="8">
        <f t="shared" si="0"/>
        <v>2712</v>
      </c>
      <c r="D11" s="8">
        <f>'Venue &amp; Food'!C28</f>
        <v>0</v>
      </c>
      <c r="E11" s="8">
        <f>'Venue &amp; Food'!D28</f>
        <v>0</v>
      </c>
      <c r="F11" s="8">
        <f>'Venue &amp; Food'!E28</f>
        <v>0</v>
      </c>
      <c r="G11" s="8">
        <f>'Venue &amp; Food'!F28</f>
        <v>0</v>
      </c>
    </row>
    <row r="12" spans="1:7" ht="15.75" x14ac:dyDescent="0.25">
      <c r="A12" s="9" t="s">
        <v>15</v>
      </c>
      <c r="B12" s="10">
        <v>0.08</v>
      </c>
      <c r="C12" s="8">
        <f t="shared" si="0"/>
        <v>2712</v>
      </c>
      <c r="D12" s="8">
        <f>'Venue &amp; Food'!C32</f>
        <v>0</v>
      </c>
      <c r="E12" s="8">
        <f>'Venue &amp; Food'!D32</f>
        <v>0</v>
      </c>
      <c r="F12" s="8">
        <f>'Venue &amp; Food'!E32</f>
        <v>0</v>
      </c>
      <c r="G12" s="8">
        <f>'Venue &amp; Food'!F32</f>
        <v>0</v>
      </c>
    </row>
    <row r="13" spans="1:7" ht="15.75" x14ac:dyDescent="0.25">
      <c r="A13" s="9" t="s">
        <v>7</v>
      </c>
      <c r="B13" s="10">
        <v>0.02</v>
      </c>
      <c r="C13" s="8">
        <f t="shared" si="0"/>
        <v>678</v>
      </c>
      <c r="D13" s="8">
        <f>'Venue &amp; Food'!C36</f>
        <v>0</v>
      </c>
      <c r="E13" s="8">
        <f>'Venue &amp; Food'!D36</f>
        <v>0</v>
      </c>
      <c r="F13" s="8">
        <f>'Venue &amp; Food'!E36</f>
        <v>0</v>
      </c>
      <c r="G13" s="8">
        <f>'Venue &amp; Food'!F36</f>
        <v>0</v>
      </c>
    </row>
    <row r="14" spans="1:7" ht="15.75" x14ac:dyDescent="0.25">
      <c r="A14" s="11" t="s">
        <v>3</v>
      </c>
      <c r="B14" s="12">
        <v>7.0000000000000007E-2</v>
      </c>
      <c r="C14" s="8">
        <f t="shared" si="0"/>
        <v>2373</v>
      </c>
      <c r="D14" s="8">
        <f>'Attire &amp; Beauty'!C9</f>
        <v>0</v>
      </c>
      <c r="E14" s="8">
        <f>'Attire &amp; Beauty'!D9</f>
        <v>0</v>
      </c>
      <c r="F14" s="8">
        <f>'Attire &amp; Beauty'!E9</f>
        <v>0</v>
      </c>
      <c r="G14" s="8">
        <f>'Attire &amp; Beauty'!F9</f>
        <v>0</v>
      </c>
    </row>
    <row r="15" spans="1:7" ht="15.75" x14ac:dyDescent="0.25">
      <c r="A15" s="11" t="s">
        <v>6</v>
      </c>
      <c r="B15" s="12">
        <v>0.02</v>
      </c>
      <c r="C15" s="8">
        <f t="shared" si="0"/>
        <v>678</v>
      </c>
      <c r="D15" s="8">
        <f>'Attire &amp; Beauty'!C14</f>
        <v>0</v>
      </c>
      <c r="E15" s="8">
        <f>'Attire &amp; Beauty'!D14</f>
        <v>0</v>
      </c>
      <c r="F15" s="8">
        <f>'Attire &amp; Beauty'!E14</f>
        <v>0</v>
      </c>
      <c r="G15" s="8">
        <f>'Attire &amp; Beauty'!F14</f>
        <v>0</v>
      </c>
    </row>
    <row r="16" spans="1:7" ht="15.75" x14ac:dyDescent="0.25">
      <c r="A16" s="11" t="s">
        <v>18</v>
      </c>
      <c r="B16" s="12">
        <v>0.02</v>
      </c>
      <c r="C16" s="8">
        <f t="shared" si="0"/>
        <v>678</v>
      </c>
      <c r="D16" s="8">
        <f>'Attire &amp; Beauty'!C18</f>
        <v>0</v>
      </c>
      <c r="E16" s="8">
        <f>'Attire &amp; Beauty'!D18</f>
        <v>0</v>
      </c>
      <c r="F16" s="8">
        <f>'Attire &amp; Beauty'!E18</f>
        <v>0</v>
      </c>
      <c r="G16" s="8">
        <f>'Attire &amp; Beauty'!F18</f>
        <v>0</v>
      </c>
    </row>
    <row r="17" spans="1:7" ht="15.75" x14ac:dyDescent="0.25">
      <c r="A17" s="13" t="s">
        <v>8</v>
      </c>
      <c r="B17" s="14">
        <v>0.02</v>
      </c>
      <c r="C17" s="8">
        <f t="shared" si="0"/>
        <v>678</v>
      </c>
      <c r="D17" s="8">
        <f>'Ceremony, Favors &amp; Photos'!C8</f>
        <v>0</v>
      </c>
      <c r="E17" s="8">
        <f>'Ceremony, Favors &amp; Photos'!D8</f>
        <v>0</v>
      </c>
      <c r="F17" s="8">
        <f>'Ceremony, Favors &amp; Photos'!E8</f>
        <v>0</v>
      </c>
      <c r="G17" s="8">
        <f>'Ceremony, Favors &amp; Photos'!F8</f>
        <v>0</v>
      </c>
    </row>
    <row r="18" spans="1:7" ht="15.75" x14ac:dyDescent="0.25">
      <c r="A18" s="13" t="s">
        <v>17</v>
      </c>
      <c r="B18" s="14">
        <v>0.02</v>
      </c>
      <c r="C18" s="8">
        <f t="shared" si="0"/>
        <v>678</v>
      </c>
      <c r="D18" s="8">
        <f>'Ceremony, Favors &amp; Photos'!C13</f>
        <v>0</v>
      </c>
      <c r="E18" s="8">
        <f>'Ceremony, Favors &amp; Photos'!D13</f>
        <v>0</v>
      </c>
      <c r="F18" s="8">
        <f>'Ceremony, Favors &amp; Photos'!E13</f>
        <v>0</v>
      </c>
      <c r="G18" s="8">
        <f>'Ceremony, Favors &amp; Photos'!F13</f>
        <v>0</v>
      </c>
    </row>
    <row r="19" spans="1:7" ht="15.75" x14ac:dyDescent="0.25">
      <c r="A19" s="13" t="s">
        <v>13</v>
      </c>
      <c r="B19" s="14">
        <v>0.02</v>
      </c>
      <c r="C19" s="8">
        <f t="shared" si="0"/>
        <v>678</v>
      </c>
      <c r="D19" s="8">
        <f>'Ceremony, Favors &amp; Photos'!C18</f>
        <v>0</v>
      </c>
      <c r="E19" s="8">
        <f>'Ceremony, Favors &amp; Photos'!D18</f>
        <v>0</v>
      </c>
      <c r="F19" s="8">
        <f>'Ceremony, Favors &amp; Photos'!E18</f>
        <v>0</v>
      </c>
      <c r="G19" s="8">
        <f>'Ceremony, Favors &amp; Photos'!F18</f>
        <v>0</v>
      </c>
    </row>
    <row r="20" spans="1:7" ht="15.75" x14ac:dyDescent="0.25">
      <c r="A20" s="13" t="s">
        <v>16</v>
      </c>
      <c r="B20" s="14">
        <v>0.1</v>
      </c>
      <c r="C20" s="8">
        <f t="shared" si="0"/>
        <v>3390</v>
      </c>
      <c r="D20" s="8">
        <f>'Ceremony, Favors &amp; Photos'!C22</f>
        <v>0</v>
      </c>
      <c r="E20" s="8">
        <f>'Ceremony, Favors &amp; Photos'!D22</f>
        <v>0</v>
      </c>
      <c r="F20" s="8">
        <f>'Ceremony, Favors &amp; Photos'!E22</f>
        <v>0</v>
      </c>
      <c r="G20" s="8">
        <f>'Ceremony, Favors &amp; Photos'!F22</f>
        <v>0</v>
      </c>
    </row>
    <row r="21" spans="1:7" ht="15.75" x14ac:dyDescent="0.25">
      <c r="A21" s="15" t="s">
        <v>19</v>
      </c>
      <c r="B21" s="16">
        <v>0.05</v>
      </c>
      <c r="C21" s="8">
        <f t="shared" si="0"/>
        <v>1695</v>
      </c>
      <c r="D21" s="8">
        <f>'Unexpected &amp; Planner'!C6</f>
        <v>0</v>
      </c>
      <c r="E21" s="8">
        <f>'Unexpected &amp; Planner'!D6</f>
        <v>0</v>
      </c>
      <c r="F21" s="8">
        <f>'Unexpected &amp; Planner'!E6</f>
        <v>0</v>
      </c>
      <c r="G21" s="8">
        <f>'Unexpected &amp; Planner'!F6</f>
        <v>0</v>
      </c>
    </row>
    <row r="22" spans="1:7" ht="15.75" x14ac:dyDescent="0.25">
      <c r="A22" s="15" t="s">
        <v>20</v>
      </c>
      <c r="B22" s="16">
        <v>0.04</v>
      </c>
      <c r="C22" s="8">
        <f t="shared" si="0"/>
        <v>1356</v>
      </c>
      <c r="D22" s="8">
        <f>'Unexpected &amp; Planner'!C9</f>
        <v>0</v>
      </c>
      <c r="E22" s="8">
        <f>'Unexpected &amp; Planner'!D9</f>
        <v>0</v>
      </c>
      <c r="F22" s="8">
        <f>'Unexpected &amp; Planner'!E9</f>
        <v>0</v>
      </c>
      <c r="G22" s="8">
        <f>'Unexpected &amp; Planner'!F9</f>
        <v>0</v>
      </c>
    </row>
    <row r="23" spans="1:7" ht="21" x14ac:dyDescent="0.35">
      <c r="B23" s="5">
        <f t="shared" ref="B23:G23" si="1">SUM(B7:B22)</f>
        <v>1</v>
      </c>
      <c r="C23" s="3">
        <f t="shared" si="1"/>
        <v>33900</v>
      </c>
      <c r="D23" s="3">
        <f t="shared" si="1"/>
        <v>0</v>
      </c>
      <c r="E23" s="3">
        <f t="shared" si="1"/>
        <v>0</v>
      </c>
      <c r="F23" s="3">
        <f t="shared" si="1"/>
        <v>0</v>
      </c>
      <c r="G23" s="3">
        <f t="shared" si="1"/>
        <v>0</v>
      </c>
    </row>
    <row r="24" spans="1:7" ht="21" x14ac:dyDescent="0.35">
      <c r="B24" s="5" t="str">
        <f>IF(B23&gt;100%,"Reduce one of the categories to get back to 100%",(IF(B23=100%,"","Increase one of the categories to get back to 100%")))</f>
        <v/>
      </c>
      <c r="C24" s="3"/>
      <c r="D24" s="3"/>
    </row>
    <row r="25" spans="1:7" ht="21" x14ac:dyDescent="0.35">
      <c r="B25" s="5"/>
      <c r="C25" s="3"/>
      <c r="D25" s="3"/>
    </row>
    <row r="26" spans="1:7" hidden="1" x14ac:dyDescent="0.25">
      <c r="A26" s="34" t="s">
        <v>43</v>
      </c>
    </row>
    <row r="27" spans="1:7" hidden="1" x14ac:dyDescent="0.25">
      <c r="A27" t="s">
        <v>44</v>
      </c>
      <c r="C27" s="2">
        <f>C7</f>
        <v>678</v>
      </c>
    </row>
    <row r="28" spans="1:7" hidden="1" x14ac:dyDescent="0.25">
      <c r="A28" t="s">
        <v>39</v>
      </c>
      <c r="C28" s="2">
        <f>C8+C9+C10+C11+C12+C13</f>
        <v>21018</v>
      </c>
    </row>
    <row r="29" spans="1:7" hidden="1" x14ac:dyDescent="0.25">
      <c r="A29" t="s">
        <v>40</v>
      </c>
      <c r="C29" s="2">
        <f>C14+C15+C16</f>
        <v>3729</v>
      </c>
    </row>
    <row r="30" spans="1:7" hidden="1" x14ac:dyDescent="0.25">
      <c r="A30" t="s">
        <v>41</v>
      </c>
      <c r="C30" s="2">
        <f>C17+C18+C19+C20</f>
        <v>5424</v>
      </c>
    </row>
    <row r="31" spans="1:7" hidden="1" x14ac:dyDescent="0.25">
      <c r="A31" t="s">
        <v>42</v>
      </c>
      <c r="C31" s="2">
        <f>C21+C22</f>
        <v>3051</v>
      </c>
    </row>
    <row r="32" spans="1:7" hidden="1" x14ac:dyDescent="0.25">
      <c r="C32" s="2">
        <f>SUM(C27:C31)</f>
        <v>33900</v>
      </c>
    </row>
  </sheetData>
  <mergeCells count="1">
    <mergeCell ref="A5:G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1:I19"/>
  <sheetViews>
    <sheetView workbookViewId="0">
      <pane ySplit="1" topLeftCell="A2" activePane="bottomLeft" state="frozen"/>
      <selection pane="bottomLeft" activeCell="G11" sqref="G11"/>
    </sheetView>
  </sheetViews>
  <sheetFormatPr defaultColWidth="9" defaultRowHeight="15" x14ac:dyDescent="0.25"/>
  <cols>
    <col min="1" max="1" width="24.7109375" style="1" customWidth="1"/>
    <col min="2" max="2" width="16.140625" style="1" customWidth="1"/>
    <col min="3" max="3" width="15.42578125" style="1" customWidth="1"/>
    <col min="4" max="4" width="13.42578125" style="1" customWidth="1"/>
    <col min="5" max="5" width="14.28515625" style="1" customWidth="1"/>
    <col min="6" max="7" width="12.7109375" style="1" customWidth="1"/>
    <col min="8" max="8" width="41.28515625" style="1" customWidth="1"/>
    <col min="9" max="16384" width="9" style="1"/>
  </cols>
  <sheetData>
    <row r="1" spans="1:9" ht="63" customHeight="1" x14ac:dyDescent="0.25">
      <c r="A1" s="17" t="s">
        <v>21</v>
      </c>
      <c r="B1" s="17" t="s">
        <v>94</v>
      </c>
      <c r="C1" s="17" t="s">
        <v>0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8"/>
    </row>
    <row r="2" spans="1:9" ht="24.95" customHeight="1" x14ac:dyDescent="0.25">
      <c r="A2" s="58" t="s">
        <v>28</v>
      </c>
      <c r="B2" s="19"/>
      <c r="C2" s="19"/>
      <c r="D2" s="19"/>
      <c r="E2" s="19"/>
      <c r="F2" s="19"/>
      <c r="G2" s="19"/>
      <c r="H2" s="20"/>
    </row>
    <row r="3" spans="1:9" ht="52.5" customHeight="1" x14ac:dyDescent="0.25">
      <c r="A3" s="59" t="s">
        <v>31</v>
      </c>
      <c r="B3" s="19"/>
      <c r="C3" s="19"/>
      <c r="D3" s="19"/>
      <c r="E3" s="19"/>
      <c r="F3" s="19"/>
      <c r="G3" s="19"/>
      <c r="H3" s="20"/>
    </row>
    <row r="4" spans="1:9" ht="24.95" customHeight="1" x14ac:dyDescent="0.25">
      <c r="A4" s="58" t="s">
        <v>29</v>
      </c>
      <c r="B4" s="19"/>
      <c r="C4" s="19"/>
      <c r="D4" s="19"/>
      <c r="E4" s="19"/>
      <c r="F4" s="19"/>
      <c r="G4" s="19"/>
      <c r="H4" s="20"/>
    </row>
    <row r="5" spans="1:9" ht="24.95" customHeight="1" x14ac:dyDescent="0.25">
      <c r="A5" s="58" t="s">
        <v>32</v>
      </c>
      <c r="B5" s="19"/>
      <c r="C5" s="19"/>
      <c r="D5" s="19"/>
      <c r="E5" s="19"/>
      <c r="F5" s="19"/>
      <c r="G5" s="19"/>
      <c r="H5" s="20"/>
    </row>
    <row r="6" spans="1:9" ht="24.95" customHeight="1" x14ac:dyDescent="0.25">
      <c r="A6" s="58" t="s">
        <v>30</v>
      </c>
      <c r="B6" s="19"/>
      <c r="C6" s="19"/>
      <c r="D6" s="19"/>
      <c r="E6" s="19"/>
      <c r="F6" s="19"/>
      <c r="G6" s="19"/>
      <c r="H6" s="20"/>
    </row>
    <row r="7" spans="1:9" ht="24.95" customHeight="1" x14ac:dyDescent="0.25">
      <c r="A7" s="58" t="s">
        <v>33</v>
      </c>
      <c r="B7" s="19"/>
      <c r="C7" s="19"/>
      <c r="D7" s="19"/>
      <c r="E7" s="19"/>
      <c r="F7" s="19"/>
      <c r="G7" s="19"/>
      <c r="H7" s="20"/>
    </row>
    <row r="8" spans="1:9" ht="24.95" customHeight="1" x14ac:dyDescent="0.25">
      <c r="A8" s="58" t="s">
        <v>34</v>
      </c>
      <c r="B8" s="19"/>
      <c r="C8" s="19"/>
      <c r="D8" s="19"/>
      <c r="E8" s="19"/>
      <c r="F8" s="19"/>
      <c r="G8" s="19"/>
      <c r="H8" s="20"/>
    </row>
    <row r="9" spans="1:9" ht="24.95" customHeight="1" x14ac:dyDescent="0.25">
      <c r="A9" s="58" t="s">
        <v>35</v>
      </c>
      <c r="B9" s="19"/>
      <c r="C9" s="19"/>
      <c r="D9" s="19"/>
      <c r="E9" s="19"/>
      <c r="F9" s="19"/>
      <c r="G9" s="19"/>
      <c r="H9" s="20"/>
    </row>
    <row r="10" spans="1:9" ht="24.95" customHeight="1" x14ac:dyDescent="0.25">
      <c r="A10" s="58" t="s">
        <v>36</v>
      </c>
      <c r="B10" s="19"/>
      <c r="C10" s="19"/>
      <c r="D10" s="19"/>
      <c r="E10" s="19"/>
      <c r="F10" s="19"/>
      <c r="G10" s="19"/>
      <c r="H10" s="20"/>
    </row>
    <row r="11" spans="1:9" ht="24.95" customHeight="1" x14ac:dyDescent="0.25">
      <c r="A11" s="17" t="s">
        <v>37</v>
      </c>
      <c r="B11" s="21">
        <f>SUM(B2:B10)</f>
        <v>0</v>
      </c>
      <c r="C11" s="21">
        <f>SUM(C2:C10)</f>
        <v>0</v>
      </c>
      <c r="D11" s="21">
        <f>SUM(D2:D10)</f>
        <v>0</v>
      </c>
      <c r="E11" s="21">
        <f>SUM(E2:E10)</f>
        <v>0</v>
      </c>
      <c r="F11" s="21">
        <f>SUM(F2:F10)</f>
        <v>0</v>
      </c>
      <c r="G11" s="21"/>
      <c r="H11" s="22"/>
    </row>
    <row r="12" spans="1:9" ht="24.95" customHeight="1" x14ac:dyDescent="0.25">
      <c r="A12" s="24"/>
      <c r="B12" s="23">
        <f>Budget!C7</f>
        <v>678</v>
      </c>
    </row>
    <row r="13" spans="1:9" ht="45" customHeight="1" x14ac:dyDescent="0.25">
      <c r="A13" s="99" t="s">
        <v>38</v>
      </c>
      <c r="B13" s="100"/>
      <c r="C13" s="100"/>
      <c r="D13" s="100"/>
      <c r="E13" s="100"/>
      <c r="F13" s="100"/>
      <c r="G13" s="101"/>
    </row>
    <row r="14" spans="1:9" s="25" customFormat="1" ht="24.95" customHeight="1" x14ac:dyDescent="0.25"/>
    <row r="15" spans="1:9" s="25" customFormat="1" ht="24.95" customHeight="1" x14ac:dyDescent="0.25"/>
    <row r="16" spans="1:9" s="25" customFormat="1" ht="24.95" customHeight="1" x14ac:dyDescent="0.25"/>
    <row r="17" s="25" customFormat="1" ht="24.95" customHeight="1" x14ac:dyDescent="0.25"/>
    <row r="18" s="25" customFormat="1" ht="24.95" customHeight="1" x14ac:dyDescent="0.25"/>
    <row r="19" s="25" customFormat="1" ht="24.95" customHeight="1" x14ac:dyDescent="0.25"/>
  </sheetData>
  <mergeCells count="1">
    <mergeCell ref="A13:G1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CCFF"/>
  </sheetPr>
  <dimension ref="A1:H39"/>
  <sheetViews>
    <sheetView zoomScale="85" zoomScaleNormal="85" workbookViewId="0">
      <pane ySplit="1" topLeftCell="A8" activePane="bottomLeft" state="frozen"/>
      <selection pane="bottomLeft" activeCell="G37" sqref="G37"/>
    </sheetView>
  </sheetViews>
  <sheetFormatPr defaultRowHeight="15" x14ac:dyDescent="0.25"/>
  <cols>
    <col min="1" max="1" width="18.85546875" customWidth="1"/>
    <col min="2" max="2" width="15.85546875" customWidth="1"/>
    <col min="3" max="3" width="14.5703125" customWidth="1"/>
    <col min="4" max="4" width="15.5703125" customWidth="1"/>
    <col min="5" max="5" width="13.85546875" customWidth="1"/>
    <col min="6" max="6" width="13" customWidth="1"/>
    <col min="7" max="7" width="14.85546875" customWidth="1"/>
    <col min="8" max="8" width="48" customWidth="1"/>
  </cols>
  <sheetData>
    <row r="1" spans="1:8" ht="69" customHeight="1" x14ac:dyDescent="0.25">
      <c r="A1" s="26" t="s">
        <v>21</v>
      </c>
      <c r="B1" s="26" t="s">
        <v>94</v>
      </c>
      <c r="C1" s="26" t="s">
        <v>0</v>
      </c>
      <c r="D1" s="26" t="s">
        <v>22</v>
      </c>
      <c r="E1" s="26" t="s">
        <v>23</v>
      </c>
      <c r="F1" s="26" t="s">
        <v>24</v>
      </c>
      <c r="G1" s="26" t="s">
        <v>25</v>
      </c>
      <c r="H1" s="26" t="s">
        <v>26</v>
      </c>
    </row>
    <row r="2" spans="1:8" ht="24.95" customHeight="1" x14ac:dyDescent="0.25">
      <c r="A2" s="104" t="s">
        <v>9</v>
      </c>
      <c r="B2" s="105"/>
      <c r="C2" s="106"/>
      <c r="D2" s="107"/>
      <c r="E2" s="107"/>
      <c r="F2" s="107"/>
      <c r="G2" s="108"/>
      <c r="H2" s="41"/>
    </row>
    <row r="3" spans="1:8" ht="24.95" customHeight="1" x14ac:dyDescent="0.25">
      <c r="A3" s="102" t="s">
        <v>82</v>
      </c>
      <c r="B3" s="103"/>
      <c r="C3" s="19"/>
      <c r="D3" s="19"/>
      <c r="E3" s="19"/>
      <c r="F3" s="19"/>
      <c r="G3" s="19"/>
      <c r="H3" s="20"/>
    </row>
    <row r="4" spans="1:8" ht="24.95" customHeight="1" x14ac:dyDescent="0.25">
      <c r="A4" s="102" t="s">
        <v>72</v>
      </c>
      <c r="B4" s="103"/>
      <c r="C4" s="19"/>
      <c r="D4" s="19"/>
      <c r="E4" s="19"/>
      <c r="F4" s="19"/>
      <c r="G4" s="19"/>
      <c r="H4" s="20"/>
    </row>
    <row r="5" spans="1:8" ht="24.95" customHeight="1" x14ac:dyDescent="0.25">
      <c r="A5" s="102" t="s">
        <v>87</v>
      </c>
      <c r="B5" s="103"/>
      <c r="C5" s="19"/>
      <c r="D5" s="19"/>
      <c r="E5" s="19"/>
      <c r="F5" s="19"/>
      <c r="G5" s="19"/>
      <c r="H5" s="20"/>
    </row>
    <row r="6" spans="1:8" ht="24.95" customHeight="1" x14ac:dyDescent="0.25">
      <c r="A6" s="102" t="s">
        <v>76</v>
      </c>
      <c r="B6" s="103"/>
      <c r="C6" s="19"/>
      <c r="D6" s="19"/>
      <c r="E6" s="19"/>
      <c r="F6" s="19"/>
      <c r="G6" s="19"/>
      <c r="H6" s="20"/>
    </row>
    <row r="7" spans="1:8" ht="32.25" customHeight="1" x14ac:dyDescent="0.25">
      <c r="A7" s="113" t="s">
        <v>86</v>
      </c>
      <c r="B7" s="114"/>
      <c r="C7" s="19"/>
      <c r="D7" s="19"/>
      <c r="E7" s="19"/>
      <c r="F7" s="19"/>
      <c r="G7" s="19"/>
      <c r="H7" s="20"/>
    </row>
    <row r="8" spans="1:8" ht="24.95" customHeight="1" x14ac:dyDescent="0.25">
      <c r="A8" s="54" t="s">
        <v>90</v>
      </c>
      <c r="B8" s="47">
        <f>Budget!C8</f>
        <v>5763</v>
      </c>
      <c r="C8" s="46">
        <f>C3+C4+C5+C6+C7</f>
        <v>0</v>
      </c>
      <c r="D8" s="46">
        <f>D3+D4+D5+D6+D7</f>
        <v>0</v>
      </c>
      <c r="E8" s="46">
        <f>SUM(E3:E7)</f>
        <v>0</v>
      </c>
      <c r="F8" s="46">
        <f>SUM(F3:F7)</f>
        <v>0</v>
      </c>
      <c r="G8" s="46"/>
      <c r="H8" s="20"/>
    </row>
    <row r="9" spans="1:8" ht="24.95" customHeight="1" x14ac:dyDescent="0.25">
      <c r="A9" s="104" t="s">
        <v>12</v>
      </c>
      <c r="B9" s="105"/>
      <c r="C9" s="109"/>
      <c r="D9" s="110"/>
      <c r="E9" s="110"/>
      <c r="F9" s="110"/>
      <c r="G9" s="111"/>
      <c r="H9" s="41"/>
    </row>
    <row r="10" spans="1:8" ht="24.95" customHeight="1" x14ac:dyDescent="0.25">
      <c r="A10" s="102" t="s">
        <v>64</v>
      </c>
      <c r="B10" s="103"/>
      <c r="C10" s="19"/>
      <c r="D10" s="19"/>
      <c r="E10" s="19"/>
      <c r="F10" s="19"/>
      <c r="G10" s="19"/>
      <c r="H10" s="20"/>
    </row>
    <row r="11" spans="1:8" ht="24.95" customHeight="1" x14ac:dyDescent="0.25">
      <c r="A11" s="102" t="s">
        <v>65</v>
      </c>
      <c r="B11" s="103"/>
      <c r="C11" s="19"/>
      <c r="D11" s="19"/>
      <c r="E11" s="19"/>
      <c r="F11" s="19"/>
      <c r="G11" s="19"/>
      <c r="H11" s="20"/>
    </row>
    <row r="12" spans="1:8" ht="24.95" customHeight="1" x14ac:dyDescent="0.25">
      <c r="A12" s="102" t="s">
        <v>66</v>
      </c>
      <c r="B12" s="103"/>
      <c r="C12" s="19"/>
      <c r="D12" s="19"/>
      <c r="E12" s="19"/>
      <c r="F12" s="19"/>
      <c r="G12" s="19"/>
      <c r="H12" s="20"/>
    </row>
    <row r="13" spans="1:8" ht="24.95" customHeight="1" x14ac:dyDescent="0.25">
      <c r="A13" s="102" t="s">
        <v>67</v>
      </c>
      <c r="B13" s="103"/>
      <c r="C13" s="19"/>
      <c r="D13" s="19"/>
      <c r="E13" s="19"/>
      <c r="F13" s="19"/>
      <c r="G13" s="19"/>
      <c r="H13" s="20"/>
    </row>
    <row r="14" spans="1:8" ht="24.95" customHeight="1" x14ac:dyDescent="0.25">
      <c r="A14" s="102" t="s">
        <v>68</v>
      </c>
      <c r="B14" s="103"/>
      <c r="C14" s="19"/>
      <c r="D14" s="19"/>
      <c r="E14" s="19"/>
      <c r="F14" s="19"/>
      <c r="G14" s="19"/>
      <c r="H14" s="20"/>
    </row>
    <row r="15" spans="1:8" ht="24.95" customHeight="1" x14ac:dyDescent="0.25">
      <c r="A15" s="54" t="s">
        <v>90</v>
      </c>
      <c r="B15" s="44">
        <f>Budget!C9</f>
        <v>2712</v>
      </c>
      <c r="C15" s="46">
        <f>C10+C11+C12+C13+C14</f>
        <v>0</v>
      </c>
      <c r="D15" s="46">
        <f>SUM(D10:D14)</f>
        <v>0</v>
      </c>
      <c r="E15" s="46">
        <f>SUM(E10:E14)</f>
        <v>0</v>
      </c>
      <c r="F15" s="46">
        <f>SUM(F10:F14)</f>
        <v>0</v>
      </c>
      <c r="G15" s="46"/>
      <c r="H15" s="20"/>
    </row>
    <row r="16" spans="1:8" ht="24.95" customHeight="1" x14ac:dyDescent="0.25">
      <c r="A16" s="104" t="s">
        <v>10</v>
      </c>
      <c r="B16" s="105"/>
      <c r="C16" s="109"/>
      <c r="D16" s="110"/>
      <c r="E16" s="110"/>
      <c r="F16" s="110"/>
      <c r="G16" s="111"/>
      <c r="H16" s="41"/>
    </row>
    <row r="17" spans="1:8" ht="24.95" customHeight="1" x14ac:dyDescent="0.25">
      <c r="A17" s="102" t="s">
        <v>69</v>
      </c>
      <c r="B17" s="103"/>
      <c r="C17" s="38"/>
      <c r="D17" s="38"/>
      <c r="E17" s="38"/>
      <c r="F17" s="38"/>
      <c r="G17" s="38"/>
      <c r="H17" s="39"/>
    </row>
    <row r="18" spans="1:8" ht="24.95" customHeight="1" x14ac:dyDescent="0.25">
      <c r="A18" s="102" t="s">
        <v>70</v>
      </c>
      <c r="B18" s="103"/>
      <c r="C18" s="38"/>
      <c r="D18" s="38"/>
      <c r="E18" s="38"/>
      <c r="F18" s="38"/>
      <c r="G18" s="38"/>
      <c r="H18" s="39"/>
    </row>
    <row r="19" spans="1:8" ht="24.95" customHeight="1" x14ac:dyDescent="0.25">
      <c r="A19" s="102" t="s">
        <v>71</v>
      </c>
      <c r="B19" s="103"/>
      <c r="C19" s="38"/>
      <c r="D19" s="38"/>
      <c r="E19" s="38"/>
      <c r="F19" s="38"/>
      <c r="G19" s="38"/>
      <c r="H19" s="39"/>
    </row>
    <row r="20" spans="1:8" ht="24.95" customHeight="1" x14ac:dyDescent="0.25">
      <c r="A20" s="102" t="s">
        <v>73</v>
      </c>
      <c r="B20" s="103"/>
      <c r="C20" s="38"/>
      <c r="D20" s="38"/>
      <c r="E20" s="38"/>
      <c r="F20" s="38"/>
      <c r="G20" s="38"/>
      <c r="H20" s="39"/>
    </row>
    <row r="21" spans="1:8" ht="24.95" customHeight="1" x14ac:dyDescent="0.25">
      <c r="A21" s="54" t="s">
        <v>90</v>
      </c>
      <c r="B21" s="44">
        <f>Budget!C10</f>
        <v>6441</v>
      </c>
      <c r="C21" s="46">
        <f>C17+C18+C19+C20</f>
        <v>0</v>
      </c>
      <c r="D21" s="46">
        <f>SUM(D17:D20)</f>
        <v>0</v>
      </c>
      <c r="E21" s="46">
        <f>SUM(E17:E20)</f>
        <v>0</v>
      </c>
      <c r="F21" s="46">
        <f>SUM(F17:F20)</f>
        <v>0</v>
      </c>
      <c r="G21" s="46"/>
      <c r="H21" s="39"/>
    </row>
    <row r="22" spans="1:8" ht="24.95" customHeight="1" x14ac:dyDescent="0.25">
      <c r="A22" s="104" t="s">
        <v>11</v>
      </c>
      <c r="B22" s="105"/>
      <c r="C22" s="109"/>
      <c r="D22" s="110"/>
      <c r="E22" s="110"/>
      <c r="F22" s="110"/>
      <c r="G22" s="111"/>
      <c r="H22" s="41"/>
    </row>
    <row r="23" spans="1:8" ht="24.95" customHeight="1" x14ac:dyDescent="0.25">
      <c r="A23" s="102" t="s">
        <v>56</v>
      </c>
      <c r="B23" s="103"/>
      <c r="C23" s="19"/>
      <c r="D23" s="19"/>
      <c r="E23" s="19"/>
      <c r="F23" s="19"/>
      <c r="G23" s="19"/>
      <c r="H23" s="20"/>
    </row>
    <row r="24" spans="1:8" ht="24.95" customHeight="1" x14ac:dyDescent="0.25">
      <c r="A24" s="102" t="s">
        <v>57</v>
      </c>
      <c r="B24" s="103"/>
      <c r="C24" s="19"/>
      <c r="D24" s="19"/>
      <c r="E24" s="19"/>
      <c r="F24" s="19"/>
      <c r="G24" s="19"/>
      <c r="H24" s="20"/>
    </row>
    <row r="25" spans="1:8" ht="24.95" customHeight="1" x14ac:dyDescent="0.25">
      <c r="A25" s="102" t="s">
        <v>58</v>
      </c>
      <c r="B25" s="103"/>
      <c r="C25" s="19"/>
      <c r="D25" s="19"/>
      <c r="E25" s="19"/>
      <c r="F25" s="19"/>
      <c r="G25" s="19"/>
      <c r="H25" s="20"/>
    </row>
    <row r="26" spans="1:8" ht="24.95" customHeight="1" x14ac:dyDescent="0.25">
      <c r="A26" s="102" t="s">
        <v>74</v>
      </c>
      <c r="B26" s="103"/>
      <c r="C26" s="19"/>
      <c r="D26" s="19"/>
      <c r="E26" s="19"/>
      <c r="F26" s="19"/>
      <c r="G26" s="19"/>
      <c r="H26" s="20"/>
    </row>
    <row r="27" spans="1:8" ht="24.95" customHeight="1" x14ac:dyDescent="0.25">
      <c r="A27" s="102" t="s">
        <v>59</v>
      </c>
      <c r="B27" s="103"/>
      <c r="C27" s="19"/>
      <c r="D27" s="19"/>
      <c r="E27" s="19"/>
      <c r="F27" s="19"/>
      <c r="G27" s="19"/>
      <c r="H27" s="20"/>
    </row>
    <row r="28" spans="1:8" ht="24.95" customHeight="1" x14ac:dyDescent="0.25">
      <c r="A28" s="54" t="s">
        <v>90</v>
      </c>
      <c r="B28" s="44">
        <f>Budget!C11</f>
        <v>2712</v>
      </c>
      <c r="C28" s="46">
        <f>C23+C24+C25+C26+C27</f>
        <v>0</v>
      </c>
      <c r="D28" s="46">
        <f>SUM(D23:D27)</f>
        <v>0</v>
      </c>
      <c r="E28" s="46">
        <f>SUM(E23:E27)</f>
        <v>0</v>
      </c>
      <c r="F28" s="46">
        <f>SUM(F23:F27)</f>
        <v>0</v>
      </c>
      <c r="G28" s="46"/>
      <c r="H28" s="20"/>
    </row>
    <row r="29" spans="1:8" ht="24.95" customHeight="1" x14ac:dyDescent="0.25">
      <c r="A29" s="104" t="s">
        <v>15</v>
      </c>
      <c r="B29" s="105"/>
      <c r="C29" s="112"/>
      <c r="D29" s="110"/>
      <c r="E29" s="110"/>
      <c r="F29" s="110"/>
      <c r="G29" s="111"/>
      <c r="H29" s="36"/>
    </row>
    <row r="30" spans="1:8" ht="24.95" customHeight="1" x14ac:dyDescent="0.25">
      <c r="A30" s="102" t="s">
        <v>88</v>
      </c>
      <c r="B30" s="103"/>
      <c r="C30" s="38"/>
      <c r="D30" s="38"/>
      <c r="E30" s="38"/>
      <c r="F30" s="38"/>
      <c r="G30" s="38"/>
      <c r="H30" s="39"/>
    </row>
    <row r="31" spans="1:8" ht="24.95" customHeight="1" x14ac:dyDescent="0.25">
      <c r="A31" s="102" t="s">
        <v>75</v>
      </c>
      <c r="B31" s="103"/>
      <c r="C31" s="38"/>
      <c r="D31" s="38"/>
      <c r="E31" s="38"/>
      <c r="F31" s="38"/>
      <c r="G31" s="38"/>
      <c r="H31" s="39"/>
    </row>
    <row r="32" spans="1:8" ht="24.95" customHeight="1" x14ac:dyDescent="0.25">
      <c r="A32" s="54" t="s">
        <v>90</v>
      </c>
      <c r="B32" s="45">
        <f>Budget!C12</f>
        <v>2712</v>
      </c>
      <c r="C32" s="46">
        <f>C30+C31</f>
        <v>0</v>
      </c>
      <c r="D32" s="46">
        <f>SUM(D30:D31)</f>
        <v>0</v>
      </c>
      <c r="E32" s="46">
        <f>SUM(E30:E31)</f>
        <v>0</v>
      </c>
      <c r="F32" s="46">
        <f>SUM(F30:F31)</f>
        <v>0</v>
      </c>
      <c r="G32" s="46"/>
      <c r="H32" s="39"/>
    </row>
    <row r="33" spans="1:8" ht="24.95" customHeight="1" x14ac:dyDescent="0.25">
      <c r="A33" s="104" t="s">
        <v>91</v>
      </c>
      <c r="B33" s="105">
        <f>Budget!C13</f>
        <v>678</v>
      </c>
      <c r="C33" s="116"/>
      <c r="D33" s="117"/>
      <c r="E33" s="117"/>
      <c r="F33" s="117"/>
      <c r="G33" s="118"/>
      <c r="H33" s="36"/>
    </row>
    <row r="34" spans="1:8" ht="24.95" customHeight="1" x14ac:dyDescent="0.25">
      <c r="A34" s="113" t="s">
        <v>91</v>
      </c>
      <c r="B34" s="115"/>
      <c r="C34" s="43"/>
      <c r="D34" s="38"/>
      <c r="E34" s="20"/>
      <c r="F34" s="20"/>
      <c r="G34" s="20"/>
      <c r="H34" s="36"/>
    </row>
    <row r="35" spans="1:8" ht="24.95" customHeight="1" x14ac:dyDescent="0.25">
      <c r="A35" s="113" t="s">
        <v>67</v>
      </c>
      <c r="B35" s="115"/>
      <c r="C35" s="43"/>
      <c r="D35" s="38"/>
      <c r="E35" s="20"/>
      <c r="F35" s="20"/>
      <c r="G35" s="20"/>
      <c r="H35" s="36"/>
    </row>
    <row r="36" spans="1:8" ht="24.95" customHeight="1" x14ac:dyDescent="0.25">
      <c r="A36" s="54" t="s">
        <v>90</v>
      </c>
      <c r="B36" s="45">
        <f>Budget!C13</f>
        <v>678</v>
      </c>
      <c r="C36" s="46">
        <f>C34+C35</f>
        <v>0</v>
      </c>
      <c r="D36" s="46">
        <f>D34+D35</f>
        <v>0</v>
      </c>
      <c r="E36" s="46">
        <f>E34+E35</f>
        <v>0</v>
      </c>
      <c r="F36" s="46">
        <f>F34+F35</f>
        <v>0</v>
      </c>
      <c r="G36" s="46"/>
      <c r="H36" s="36"/>
    </row>
    <row r="37" spans="1:8" ht="24.95" customHeight="1" x14ac:dyDescent="0.25">
      <c r="A37" s="26" t="s">
        <v>37</v>
      </c>
      <c r="B37" s="27">
        <f>B8+B15+B21+B28+B32+B36</f>
        <v>21018</v>
      </c>
      <c r="C37" s="27">
        <f>C8+C15+C21+C28+C32+C36</f>
        <v>0</v>
      </c>
      <c r="D37" s="27">
        <f>D8+D15+D21+D28+D32+D36</f>
        <v>0</v>
      </c>
      <c r="E37" s="27">
        <f>E8+E15+E21+E28+E32+E36</f>
        <v>0</v>
      </c>
      <c r="F37" s="27">
        <f>F8+F15+F21+F28+F32+F36</f>
        <v>0</v>
      </c>
      <c r="G37" s="36"/>
      <c r="H37" s="39"/>
    </row>
    <row r="38" spans="1:8" ht="24.95" customHeight="1" x14ac:dyDescent="0.25">
      <c r="A38" s="42"/>
      <c r="B38" s="23">
        <f>Budget!C28</f>
        <v>21018</v>
      </c>
      <c r="C38" s="55"/>
      <c r="D38" s="55"/>
      <c r="E38" s="55"/>
      <c r="F38" s="55"/>
      <c r="G38" s="55"/>
      <c r="H38" s="55"/>
    </row>
    <row r="39" spans="1:8" ht="42.75" customHeight="1" x14ac:dyDescent="0.25">
      <c r="A39" s="99" t="s">
        <v>38</v>
      </c>
      <c r="B39" s="100"/>
      <c r="C39" s="100"/>
      <c r="D39" s="100"/>
      <c r="E39" s="100"/>
      <c r="F39" s="100"/>
      <c r="G39" s="101"/>
      <c r="H39" s="1"/>
    </row>
  </sheetData>
  <mergeCells count="36">
    <mergeCell ref="A34:B34"/>
    <mergeCell ref="A35:B35"/>
    <mergeCell ref="C33:G33"/>
    <mergeCell ref="A29:B29"/>
    <mergeCell ref="A22:B22"/>
    <mergeCell ref="A16:B16"/>
    <mergeCell ref="A33:B33"/>
    <mergeCell ref="A2:B2"/>
    <mergeCell ref="C2:G2"/>
    <mergeCell ref="C9:G9"/>
    <mergeCell ref="C16:G16"/>
    <mergeCell ref="C22:G22"/>
    <mergeCell ref="C29:G29"/>
    <mergeCell ref="A25:B25"/>
    <mergeCell ref="A26:B26"/>
    <mergeCell ref="A27:B27"/>
    <mergeCell ref="A30:B30"/>
    <mergeCell ref="A31:B31"/>
    <mergeCell ref="A7:B7"/>
    <mergeCell ref="A17:B17"/>
    <mergeCell ref="A39:G39"/>
    <mergeCell ref="A3:B3"/>
    <mergeCell ref="A4:B4"/>
    <mergeCell ref="A5:B5"/>
    <mergeCell ref="A6:B6"/>
    <mergeCell ref="A14:B14"/>
    <mergeCell ref="A10:B10"/>
    <mergeCell ref="A11:B11"/>
    <mergeCell ref="A13:B13"/>
    <mergeCell ref="A12:B12"/>
    <mergeCell ref="A18:B18"/>
    <mergeCell ref="A19:B19"/>
    <mergeCell ref="A20:B20"/>
    <mergeCell ref="A23:B23"/>
    <mergeCell ref="A24:B24"/>
    <mergeCell ref="A9:B9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H21"/>
  <sheetViews>
    <sheetView workbookViewId="0">
      <pane ySplit="1" topLeftCell="A5" activePane="bottomLeft" state="frozen"/>
      <selection pane="bottomLeft" activeCell="M15" sqref="M15"/>
    </sheetView>
  </sheetViews>
  <sheetFormatPr defaultRowHeight="15" x14ac:dyDescent="0.25"/>
  <cols>
    <col min="1" max="1" width="18.85546875" customWidth="1"/>
    <col min="2" max="2" width="14.7109375" customWidth="1"/>
    <col min="3" max="3" width="12.5703125" customWidth="1"/>
    <col min="4" max="4" width="13.140625" customWidth="1"/>
    <col min="5" max="5" width="13.42578125" customWidth="1"/>
    <col min="6" max="6" width="16.140625" customWidth="1"/>
    <col min="7" max="7" width="18.42578125" customWidth="1"/>
    <col min="8" max="8" width="44.42578125" customWidth="1"/>
  </cols>
  <sheetData>
    <row r="1" spans="1:8" ht="56.25" x14ac:dyDescent="0.25">
      <c r="A1" s="28" t="s">
        <v>21</v>
      </c>
      <c r="B1" s="28" t="s">
        <v>94</v>
      </c>
      <c r="C1" s="28" t="s">
        <v>0</v>
      </c>
      <c r="D1" s="28" t="s">
        <v>22</v>
      </c>
      <c r="E1" s="28" t="s">
        <v>23</v>
      </c>
      <c r="F1" s="28" t="s">
        <v>24</v>
      </c>
      <c r="G1" s="28" t="s">
        <v>25</v>
      </c>
      <c r="H1" s="28" t="s">
        <v>26</v>
      </c>
    </row>
    <row r="2" spans="1:8" ht="24.95" customHeight="1" x14ac:dyDescent="0.25">
      <c r="A2" s="121" t="s">
        <v>3</v>
      </c>
      <c r="B2" s="103"/>
      <c r="C2" s="122"/>
      <c r="D2" s="110"/>
      <c r="E2" s="110"/>
      <c r="F2" s="110"/>
      <c r="G2" s="111"/>
      <c r="H2" s="35"/>
    </row>
    <row r="3" spans="1:8" ht="24.95" customHeight="1" x14ac:dyDescent="0.25">
      <c r="A3" s="119" t="s">
        <v>48</v>
      </c>
      <c r="B3" s="120"/>
      <c r="C3" s="19"/>
      <c r="D3" s="19"/>
      <c r="E3" s="19"/>
      <c r="F3" s="19"/>
      <c r="G3" s="19"/>
      <c r="H3" s="20"/>
    </row>
    <row r="4" spans="1:8" ht="24.95" customHeight="1" x14ac:dyDescent="0.25">
      <c r="A4" s="119" t="s">
        <v>45</v>
      </c>
      <c r="B4" s="120"/>
      <c r="C4" s="19"/>
      <c r="D4" s="19"/>
      <c r="E4" s="19"/>
      <c r="F4" s="19"/>
      <c r="G4" s="19"/>
      <c r="H4" s="20"/>
    </row>
    <row r="5" spans="1:8" ht="24.95" customHeight="1" x14ac:dyDescent="0.25">
      <c r="A5" s="119" t="s">
        <v>46</v>
      </c>
      <c r="B5" s="120"/>
      <c r="C5" s="19"/>
      <c r="D5" s="19"/>
      <c r="E5" s="19"/>
      <c r="F5" s="19"/>
      <c r="G5" s="19"/>
      <c r="H5" s="20"/>
    </row>
    <row r="6" spans="1:8" ht="24.95" customHeight="1" x14ac:dyDescent="0.25">
      <c r="A6" s="119" t="s">
        <v>47</v>
      </c>
      <c r="B6" s="120"/>
      <c r="C6" s="19"/>
      <c r="D6" s="19"/>
      <c r="E6" s="19"/>
      <c r="F6" s="19"/>
      <c r="G6" s="19"/>
      <c r="H6" s="20"/>
    </row>
    <row r="7" spans="1:8" ht="24.95" customHeight="1" x14ac:dyDescent="0.25">
      <c r="A7" s="119" t="s">
        <v>49</v>
      </c>
      <c r="B7" s="120"/>
      <c r="C7" s="19"/>
      <c r="D7" s="19"/>
      <c r="E7" s="19"/>
      <c r="F7" s="19"/>
      <c r="G7" s="19"/>
      <c r="H7" s="20"/>
    </row>
    <row r="8" spans="1:8" ht="24.95" customHeight="1" x14ac:dyDescent="0.25">
      <c r="A8" s="119" t="s">
        <v>62</v>
      </c>
      <c r="B8" s="120"/>
      <c r="C8" s="19"/>
      <c r="D8" s="19"/>
      <c r="E8" s="19"/>
      <c r="F8" s="19"/>
      <c r="G8" s="19"/>
      <c r="H8" s="20"/>
    </row>
    <row r="9" spans="1:8" ht="24.95" customHeight="1" x14ac:dyDescent="0.25">
      <c r="A9" s="54" t="s">
        <v>90</v>
      </c>
      <c r="B9" s="45">
        <f>Budget!C14</f>
        <v>2373</v>
      </c>
      <c r="C9" s="46">
        <f>SUM(C3:C8)</f>
        <v>0</v>
      </c>
      <c r="D9" s="46">
        <f>SUM(D3:D8)</f>
        <v>0</v>
      </c>
      <c r="E9" s="46">
        <f>SUM(E3:E8)</f>
        <v>0</v>
      </c>
      <c r="F9" s="46">
        <f>SUM(F3:F8)</f>
        <v>0</v>
      </c>
      <c r="G9" s="46"/>
      <c r="H9" s="20"/>
    </row>
    <row r="10" spans="1:8" ht="24.95" customHeight="1" x14ac:dyDescent="0.25">
      <c r="A10" s="121" t="s">
        <v>6</v>
      </c>
      <c r="B10" s="103"/>
      <c r="C10" s="122"/>
      <c r="D10" s="110"/>
      <c r="E10" s="110"/>
      <c r="F10" s="110"/>
      <c r="G10" s="111"/>
      <c r="H10" s="35"/>
    </row>
    <row r="11" spans="1:8" ht="24.95" customHeight="1" x14ac:dyDescent="0.25">
      <c r="A11" s="102" t="s">
        <v>50</v>
      </c>
      <c r="B11" s="103"/>
      <c r="C11" s="19"/>
      <c r="D11" s="19"/>
      <c r="E11" s="19"/>
      <c r="F11" s="19"/>
      <c r="G11" s="19"/>
      <c r="H11" s="20"/>
    </row>
    <row r="12" spans="1:8" ht="32.25" customHeight="1" x14ac:dyDescent="0.25">
      <c r="A12" s="113" t="s">
        <v>89</v>
      </c>
      <c r="B12" s="114"/>
      <c r="C12" s="19"/>
      <c r="D12" s="19"/>
      <c r="E12" s="19"/>
      <c r="F12" s="19"/>
      <c r="G12" s="19"/>
      <c r="H12" s="20"/>
    </row>
    <row r="13" spans="1:8" ht="24.95" customHeight="1" x14ac:dyDescent="0.25">
      <c r="A13" s="113" t="s">
        <v>51</v>
      </c>
      <c r="B13" s="114"/>
      <c r="C13" s="19"/>
      <c r="D13" s="19"/>
      <c r="E13" s="19"/>
      <c r="F13" s="19"/>
      <c r="G13" s="19"/>
      <c r="H13" s="20"/>
    </row>
    <row r="14" spans="1:8" ht="24.95" customHeight="1" x14ac:dyDescent="0.25">
      <c r="A14" s="54" t="s">
        <v>90</v>
      </c>
      <c r="B14" s="45">
        <f>Budget!C15</f>
        <v>678</v>
      </c>
      <c r="C14" s="46">
        <f>SUM(C11:C13)</f>
        <v>0</v>
      </c>
      <c r="D14" s="46">
        <f>SUM(D11:D13)</f>
        <v>0</v>
      </c>
      <c r="E14" s="46">
        <f>SUM(E11:E13)</f>
        <v>0</v>
      </c>
      <c r="F14" s="46">
        <f>SUM(F11:F13)</f>
        <v>0</v>
      </c>
      <c r="G14" s="46"/>
      <c r="H14" s="20"/>
    </row>
    <row r="15" spans="1:8" ht="24.95" customHeight="1" x14ac:dyDescent="0.25">
      <c r="A15" s="121" t="s">
        <v>18</v>
      </c>
      <c r="B15" s="103"/>
      <c r="C15" s="122"/>
      <c r="D15" s="110"/>
      <c r="E15" s="110"/>
      <c r="F15" s="110"/>
      <c r="G15" s="111"/>
      <c r="H15" s="35"/>
    </row>
    <row r="16" spans="1:8" ht="24.95" customHeight="1" x14ac:dyDescent="0.25">
      <c r="A16" s="102" t="s">
        <v>92</v>
      </c>
      <c r="B16" s="103"/>
      <c r="C16" s="38"/>
      <c r="D16" s="38"/>
      <c r="E16" s="38"/>
      <c r="F16" s="38"/>
      <c r="G16" s="38"/>
      <c r="H16" s="39"/>
    </row>
    <row r="17" spans="1:8" ht="24.95" customHeight="1" x14ac:dyDescent="0.25">
      <c r="A17" s="102" t="s">
        <v>93</v>
      </c>
      <c r="B17" s="103"/>
      <c r="C17" s="38"/>
      <c r="D17" s="38"/>
      <c r="E17" s="38"/>
      <c r="F17" s="38"/>
      <c r="G17" s="38"/>
      <c r="H17" s="39"/>
    </row>
    <row r="18" spans="1:8" ht="24.95" customHeight="1" x14ac:dyDescent="0.25">
      <c r="A18" s="54" t="s">
        <v>90</v>
      </c>
      <c r="B18" s="46">
        <f>Budget!C16</f>
        <v>678</v>
      </c>
      <c r="C18" s="46">
        <f>SUM(C16:C17)</f>
        <v>0</v>
      </c>
      <c r="D18" s="46">
        <f>SUM(D16:D17)</f>
        <v>0</v>
      </c>
      <c r="E18" s="46">
        <f>SUM(E16:E17)</f>
        <v>0</v>
      </c>
      <c r="F18" s="46">
        <f>SUM(F16:F17)</f>
        <v>0</v>
      </c>
      <c r="G18" s="46"/>
      <c r="H18" s="39"/>
    </row>
    <row r="19" spans="1:8" ht="24.95" customHeight="1" x14ac:dyDescent="0.25">
      <c r="A19" s="28" t="s">
        <v>37</v>
      </c>
      <c r="B19" s="29">
        <f>SUM(B3:B18)</f>
        <v>3729</v>
      </c>
      <c r="C19" s="29">
        <f>C9+C14+C18</f>
        <v>0</v>
      </c>
      <c r="D19" s="29">
        <f>D9+D14+D18</f>
        <v>0</v>
      </c>
      <c r="E19" s="29">
        <f>E9+E14+E18</f>
        <v>0</v>
      </c>
      <c r="F19" s="29">
        <f>F9+F14+F18</f>
        <v>0</v>
      </c>
      <c r="G19" s="29"/>
      <c r="H19" s="39"/>
    </row>
    <row r="20" spans="1:8" ht="23.25" x14ac:dyDescent="0.25">
      <c r="A20" s="24"/>
      <c r="B20" s="23">
        <f>Budget!C29</f>
        <v>3729</v>
      </c>
      <c r="C20" s="1"/>
      <c r="D20" s="1"/>
      <c r="E20" s="1"/>
      <c r="F20" s="1"/>
      <c r="G20" s="1"/>
      <c r="H20" s="1"/>
    </row>
    <row r="21" spans="1:8" ht="37.5" customHeight="1" x14ac:dyDescent="0.25">
      <c r="A21" s="99" t="s">
        <v>38</v>
      </c>
      <c r="B21" s="100"/>
      <c r="C21" s="100"/>
      <c r="D21" s="100"/>
      <c r="E21" s="100"/>
      <c r="F21" s="100"/>
      <c r="G21" s="101"/>
      <c r="H21" s="1"/>
    </row>
  </sheetData>
  <mergeCells count="18">
    <mergeCell ref="A2:B2"/>
    <mergeCell ref="A10:B10"/>
    <mergeCell ref="C15:G15"/>
    <mergeCell ref="C10:G10"/>
    <mergeCell ref="C2:G2"/>
    <mergeCell ref="A12:B12"/>
    <mergeCell ref="A13:B13"/>
    <mergeCell ref="A21:G21"/>
    <mergeCell ref="A3:B3"/>
    <mergeCell ref="A8:B8"/>
    <mergeCell ref="A7:B7"/>
    <mergeCell ref="A6:B6"/>
    <mergeCell ref="A5:B5"/>
    <mergeCell ref="A4:B4"/>
    <mergeCell ref="A11:B11"/>
    <mergeCell ref="A16:B16"/>
    <mergeCell ref="A17:B17"/>
    <mergeCell ref="A15:B1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H25"/>
  <sheetViews>
    <sheetView zoomScale="85" zoomScaleNormal="85" workbookViewId="0">
      <pane ySplit="1" topLeftCell="A2" activePane="bottomLeft" state="frozen"/>
      <selection pane="bottomLeft" activeCell="G23" sqref="G23"/>
    </sheetView>
  </sheetViews>
  <sheetFormatPr defaultRowHeight="15" x14ac:dyDescent="0.25"/>
  <cols>
    <col min="1" max="1" width="17.85546875" customWidth="1"/>
    <col min="2" max="2" width="15.28515625" customWidth="1"/>
    <col min="3" max="3" width="11.28515625" customWidth="1"/>
    <col min="4" max="4" width="11.42578125" customWidth="1"/>
    <col min="5" max="5" width="12.28515625" customWidth="1"/>
    <col min="6" max="6" width="12.42578125" customWidth="1"/>
    <col min="7" max="7" width="12.5703125" customWidth="1"/>
    <col min="8" max="8" width="60" customWidth="1"/>
  </cols>
  <sheetData>
    <row r="1" spans="1:8" ht="69" customHeight="1" x14ac:dyDescent="0.25">
      <c r="A1" s="30" t="s">
        <v>21</v>
      </c>
      <c r="B1" s="30" t="s">
        <v>94</v>
      </c>
      <c r="C1" s="30" t="s">
        <v>0</v>
      </c>
      <c r="D1" s="30" t="s">
        <v>22</v>
      </c>
      <c r="E1" s="30" t="s">
        <v>23</v>
      </c>
      <c r="F1" s="30" t="s">
        <v>24</v>
      </c>
      <c r="G1" s="30" t="s">
        <v>25</v>
      </c>
      <c r="H1" s="30" t="s">
        <v>26</v>
      </c>
    </row>
    <row r="2" spans="1:8" ht="24.95" customHeight="1" x14ac:dyDescent="0.25">
      <c r="A2" s="124" t="s">
        <v>8</v>
      </c>
      <c r="B2" s="125"/>
      <c r="C2" s="123"/>
      <c r="D2" s="110"/>
      <c r="E2" s="110"/>
      <c r="F2" s="110"/>
      <c r="G2" s="111"/>
      <c r="H2" s="37"/>
    </row>
    <row r="3" spans="1:8" ht="24.95" customHeight="1" x14ac:dyDescent="0.25">
      <c r="A3" s="102" t="s">
        <v>52</v>
      </c>
      <c r="B3" s="103"/>
      <c r="C3" s="38"/>
      <c r="D3" s="38"/>
      <c r="E3" s="38"/>
      <c r="F3" s="38"/>
      <c r="G3" s="38"/>
      <c r="H3" s="39"/>
    </row>
    <row r="4" spans="1:8" ht="24.95" customHeight="1" x14ac:dyDescent="0.25">
      <c r="A4" s="102" t="s">
        <v>83</v>
      </c>
      <c r="B4" s="103"/>
      <c r="C4" s="19"/>
      <c r="D4" s="19"/>
      <c r="E4" s="19"/>
      <c r="F4" s="19"/>
      <c r="G4" s="19"/>
      <c r="H4" s="20"/>
    </row>
    <row r="5" spans="1:8" ht="24.95" customHeight="1" x14ac:dyDescent="0.25">
      <c r="A5" s="102" t="s">
        <v>53</v>
      </c>
      <c r="B5" s="103"/>
      <c r="C5" s="19"/>
      <c r="D5" s="19"/>
      <c r="E5" s="19"/>
      <c r="F5" s="19"/>
      <c r="G5" s="19"/>
      <c r="H5" s="20"/>
    </row>
    <row r="6" spans="1:8" ht="24.95" customHeight="1" x14ac:dyDescent="0.25">
      <c r="A6" s="102" t="s">
        <v>54</v>
      </c>
      <c r="B6" s="103"/>
      <c r="C6" s="19"/>
      <c r="D6" s="19"/>
      <c r="E6" s="19"/>
      <c r="F6" s="19"/>
      <c r="G6" s="19"/>
      <c r="H6" s="20"/>
    </row>
    <row r="7" spans="1:8" ht="29.25" customHeight="1" x14ac:dyDescent="0.25">
      <c r="A7" s="113" t="s">
        <v>55</v>
      </c>
      <c r="B7" s="114"/>
      <c r="C7" s="19"/>
      <c r="D7" s="19"/>
      <c r="E7" s="19"/>
      <c r="F7" s="19"/>
      <c r="G7" s="19"/>
      <c r="H7" s="20"/>
    </row>
    <row r="8" spans="1:8" ht="24.95" customHeight="1" x14ac:dyDescent="0.25">
      <c r="A8" s="56" t="s">
        <v>90</v>
      </c>
      <c r="B8" s="45">
        <f>Budget!C17</f>
        <v>678</v>
      </c>
      <c r="C8" s="46">
        <f>SUM(C3:C7)</f>
        <v>0</v>
      </c>
      <c r="D8" s="46">
        <f t="shared" ref="D8:F8" si="0">SUM(D3:D7)</f>
        <v>0</v>
      </c>
      <c r="E8" s="46">
        <f t="shared" si="0"/>
        <v>0</v>
      </c>
      <c r="F8" s="46">
        <f t="shared" si="0"/>
        <v>0</v>
      </c>
      <c r="G8" s="45"/>
      <c r="H8" s="20"/>
    </row>
    <row r="9" spans="1:8" ht="24.95" customHeight="1" x14ac:dyDescent="0.25">
      <c r="A9" s="124" t="s">
        <v>17</v>
      </c>
      <c r="B9" s="125"/>
      <c r="C9" s="123"/>
      <c r="D9" s="110"/>
      <c r="E9" s="110"/>
      <c r="F9" s="110"/>
      <c r="G9" s="111"/>
      <c r="H9" s="37"/>
    </row>
    <row r="10" spans="1:8" ht="29.25" customHeight="1" x14ac:dyDescent="0.25">
      <c r="A10" s="113" t="s">
        <v>77</v>
      </c>
      <c r="B10" s="114"/>
      <c r="C10" s="19"/>
      <c r="D10" s="19"/>
      <c r="E10" s="19"/>
      <c r="F10" s="19"/>
      <c r="G10" s="19"/>
      <c r="H10" s="20"/>
    </row>
    <row r="11" spans="1:8" ht="24.95" customHeight="1" x14ac:dyDescent="0.25">
      <c r="A11" s="102" t="s">
        <v>78</v>
      </c>
      <c r="B11" s="103"/>
      <c r="C11" s="19"/>
      <c r="D11" s="19"/>
      <c r="E11" s="19"/>
      <c r="F11" s="19"/>
      <c r="G11" s="19"/>
      <c r="H11" s="20"/>
    </row>
    <row r="12" spans="1:8" ht="24.95" customHeight="1" x14ac:dyDescent="0.25">
      <c r="A12" s="102" t="s">
        <v>79</v>
      </c>
      <c r="B12" s="103"/>
      <c r="C12" s="19"/>
      <c r="D12" s="19"/>
      <c r="E12" s="19"/>
      <c r="F12" s="19"/>
      <c r="G12" s="19"/>
      <c r="H12" s="20"/>
    </row>
    <row r="13" spans="1:8" ht="24.95" customHeight="1" x14ac:dyDescent="0.25">
      <c r="A13" s="56" t="s">
        <v>90</v>
      </c>
      <c r="B13" s="45">
        <f>Budget!C18</f>
        <v>678</v>
      </c>
      <c r="C13" s="46">
        <f>SUM(C10:C12)</f>
        <v>0</v>
      </c>
      <c r="D13" s="46">
        <f t="shared" ref="D13:F13" si="1">SUM(D10:D12)</f>
        <v>0</v>
      </c>
      <c r="E13" s="46">
        <f t="shared" si="1"/>
        <v>0</v>
      </c>
      <c r="F13" s="46">
        <f t="shared" si="1"/>
        <v>0</v>
      </c>
      <c r="G13" s="46"/>
      <c r="H13" s="20"/>
    </row>
    <row r="14" spans="1:8" ht="24.95" customHeight="1" x14ac:dyDescent="0.25">
      <c r="A14" s="124" t="s">
        <v>13</v>
      </c>
      <c r="B14" s="125"/>
      <c r="C14" s="123"/>
      <c r="D14" s="110"/>
      <c r="E14" s="110"/>
      <c r="F14" s="110"/>
      <c r="G14" s="111"/>
      <c r="H14" s="37"/>
    </row>
    <row r="15" spans="1:8" ht="24.95" customHeight="1" x14ac:dyDescent="0.25">
      <c r="A15" s="102" t="s">
        <v>60</v>
      </c>
      <c r="B15" s="103"/>
      <c r="C15" s="19"/>
      <c r="D15" s="19"/>
      <c r="E15" s="19"/>
      <c r="F15" s="19"/>
      <c r="G15" s="19"/>
      <c r="H15" s="20"/>
    </row>
    <row r="16" spans="1:8" ht="24.95" customHeight="1" x14ac:dyDescent="0.25">
      <c r="A16" s="102" t="s">
        <v>61</v>
      </c>
      <c r="B16" s="103"/>
      <c r="C16" s="19"/>
      <c r="D16" s="19"/>
      <c r="E16" s="19"/>
      <c r="F16" s="19"/>
      <c r="G16" s="19"/>
      <c r="H16" s="20"/>
    </row>
    <row r="17" spans="1:8" ht="30.75" customHeight="1" x14ac:dyDescent="0.25">
      <c r="A17" s="113" t="s">
        <v>63</v>
      </c>
      <c r="B17" s="114"/>
      <c r="C17" s="19"/>
      <c r="D17" s="19"/>
      <c r="E17" s="19"/>
      <c r="F17" s="19"/>
      <c r="G17" s="19"/>
      <c r="H17" s="20"/>
    </row>
    <row r="18" spans="1:8" ht="24.95" customHeight="1" x14ac:dyDescent="0.25">
      <c r="A18" s="57" t="s">
        <v>90</v>
      </c>
      <c r="B18" s="45">
        <f>Budget!C19</f>
        <v>678</v>
      </c>
      <c r="C18" s="46">
        <f>SUM(C15:C17)</f>
        <v>0</v>
      </c>
      <c r="D18" s="46">
        <f t="shared" ref="D18:F18" si="2">SUM(D15:D17)</f>
        <v>0</v>
      </c>
      <c r="E18" s="46">
        <f t="shared" si="2"/>
        <v>0</v>
      </c>
      <c r="F18" s="46">
        <f t="shared" si="2"/>
        <v>0</v>
      </c>
      <c r="G18" s="45"/>
      <c r="H18" s="20"/>
    </row>
    <row r="19" spans="1:8" ht="24.95" customHeight="1" x14ac:dyDescent="0.25">
      <c r="A19" s="124" t="s">
        <v>16</v>
      </c>
      <c r="B19" s="125"/>
      <c r="C19" s="123"/>
      <c r="D19" s="110"/>
      <c r="E19" s="110"/>
      <c r="F19" s="110"/>
      <c r="G19" s="111"/>
      <c r="H19" s="37"/>
    </row>
    <row r="20" spans="1:8" ht="24.95" customHeight="1" x14ac:dyDescent="0.25">
      <c r="A20" s="102" t="s">
        <v>84</v>
      </c>
      <c r="B20" s="103"/>
      <c r="C20" s="19"/>
      <c r="D20" s="19"/>
      <c r="E20" s="19"/>
      <c r="F20" s="19"/>
      <c r="G20" s="19"/>
      <c r="H20" s="20"/>
    </row>
    <row r="21" spans="1:8" ht="24.95" customHeight="1" x14ac:dyDescent="0.25">
      <c r="A21" s="102" t="s">
        <v>85</v>
      </c>
      <c r="B21" s="103"/>
      <c r="C21" s="19"/>
      <c r="D21" s="19"/>
      <c r="E21" s="19"/>
      <c r="F21" s="19"/>
      <c r="G21" s="19"/>
      <c r="H21" s="20"/>
    </row>
    <row r="22" spans="1:8" ht="24.95" customHeight="1" x14ac:dyDescent="0.25">
      <c r="A22" s="56" t="s">
        <v>90</v>
      </c>
      <c r="B22" s="45">
        <f>Budget!C20</f>
        <v>3390</v>
      </c>
      <c r="C22" s="46">
        <f>SUM(C20:C21)</f>
        <v>0</v>
      </c>
      <c r="D22" s="46">
        <f t="shared" ref="D22:F22" si="3">SUM(D20:D21)</f>
        <v>0</v>
      </c>
      <c r="E22" s="46">
        <f t="shared" si="3"/>
        <v>0</v>
      </c>
      <c r="F22" s="46">
        <f t="shared" si="3"/>
        <v>0</v>
      </c>
      <c r="G22" s="45"/>
      <c r="H22" s="20"/>
    </row>
    <row r="23" spans="1:8" ht="24.95" customHeight="1" x14ac:dyDescent="0.25">
      <c r="A23" s="30" t="s">
        <v>37</v>
      </c>
      <c r="B23" s="31">
        <f>SUM(B3:B22)</f>
        <v>5424</v>
      </c>
      <c r="C23" s="31">
        <f>C8+C13+C18+C22</f>
        <v>0</v>
      </c>
      <c r="D23" s="31">
        <f t="shared" ref="D23:F23" si="4">D8+D13+D18+D22</f>
        <v>0</v>
      </c>
      <c r="E23" s="31">
        <f t="shared" si="4"/>
        <v>0</v>
      </c>
      <c r="F23" s="31">
        <f t="shared" si="4"/>
        <v>0</v>
      </c>
      <c r="G23" s="31"/>
      <c r="H23" s="39"/>
    </row>
    <row r="24" spans="1:8" ht="23.25" x14ac:dyDescent="0.25">
      <c r="A24" s="42"/>
      <c r="B24" s="23">
        <f>Budget!C30</f>
        <v>5424</v>
      </c>
      <c r="C24" s="55"/>
      <c r="D24" s="55"/>
      <c r="E24" s="55"/>
      <c r="F24" s="55"/>
      <c r="G24" s="55"/>
      <c r="H24" s="55"/>
    </row>
    <row r="25" spans="1:8" ht="41.25" customHeight="1" x14ac:dyDescent="0.25">
      <c r="A25" s="99" t="s">
        <v>38</v>
      </c>
      <c r="B25" s="100"/>
      <c r="C25" s="100"/>
      <c r="D25" s="100"/>
      <c r="E25" s="100"/>
      <c r="F25" s="100"/>
      <c r="G25" s="101"/>
      <c r="H25" s="1"/>
    </row>
  </sheetData>
  <mergeCells count="22">
    <mergeCell ref="C2:G2"/>
    <mergeCell ref="C9:G9"/>
    <mergeCell ref="C14:G14"/>
    <mergeCell ref="C19:G19"/>
    <mergeCell ref="A14:B14"/>
    <mergeCell ref="A9:B9"/>
    <mergeCell ref="A2:B2"/>
    <mergeCell ref="A17:B17"/>
    <mergeCell ref="A19:B19"/>
    <mergeCell ref="A20:B20"/>
    <mergeCell ref="A21:B21"/>
    <mergeCell ref="A25:G25"/>
    <mergeCell ref="A3:B3"/>
    <mergeCell ref="A4:B4"/>
    <mergeCell ref="A5:B5"/>
    <mergeCell ref="A6:B6"/>
    <mergeCell ref="A11:B11"/>
    <mergeCell ref="A12:B12"/>
    <mergeCell ref="A10:B10"/>
    <mergeCell ref="A15:B15"/>
    <mergeCell ref="A16:B16"/>
    <mergeCell ref="A7:B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H12"/>
  <sheetViews>
    <sheetView workbookViewId="0">
      <pane ySplit="1" topLeftCell="A2" activePane="bottomLeft" state="frozen"/>
      <selection pane="bottomLeft" activeCell="G21" sqref="G21"/>
    </sheetView>
  </sheetViews>
  <sheetFormatPr defaultRowHeight="15" x14ac:dyDescent="0.25"/>
  <cols>
    <col min="1" max="1" width="19.5703125" customWidth="1"/>
    <col min="2" max="2" width="14.28515625" customWidth="1"/>
    <col min="3" max="3" width="13.42578125" customWidth="1"/>
    <col min="4" max="4" width="14.85546875" customWidth="1"/>
    <col min="5" max="5" width="13.7109375" customWidth="1"/>
    <col min="6" max="6" width="14.42578125" customWidth="1"/>
    <col min="7" max="7" width="16.28515625" customWidth="1"/>
    <col min="8" max="8" width="50.28515625" customWidth="1"/>
  </cols>
  <sheetData>
    <row r="1" spans="1:8" ht="56.25" x14ac:dyDescent="0.25">
      <c r="A1" s="32" t="s">
        <v>21</v>
      </c>
      <c r="B1" s="32" t="s">
        <v>94</v>
      </c>
      <c r="C1" s="32" t="s">
        <v>0</v>
      </c>
      <c r="D1" s="32" t="s">
        <v>22</v>
      </c>
      <c r="E1" s="32" t="s">
        <v>23</v>
      </c>
      <c r="F1" s="32" t="s">
        <v>24</v>
      </c>
      <c r="G1" s="32" t="s">
        <v>25</v>
      </c>
      <c r="H1" s="32" t="s">
        <v>26</v>
      </c>
    </row>
    <row r="2" spans="1:8" ht="24.95" customHeight="1" x14ac:dyDescent="0.25">
      <c r="A2" s="126" t="s">
        <v>19</v>
      </c>
      <c r="B2" s="127"/>
      <c r="C2" s="128"/>
      <c r="D2" s="110"/>
      <c r="E2" s="110"/>
      <c r="F2" s="110"/>
      <c r="G2" s="111"/>
      <c r="H2" s="40"/>
    </row>
    <row r="3" spans="1:8" ht="24.95" customHeight="1" x14ac:dyDescent="0.25">
      <c r="A3" s="113" t="s">
        <v>80</v>
      </c>
      <c r="B3" s="103"/>
      <c r="C3" s="19"/>
      <c r="D3" s="19"/>
      <c r="E3" s="19"/>
      <c r="F3" s="19"/>
      <c r="G3" s="19"/>
      <c r="H3" s="20"/>
    </row>
    <row r="4" spans="1:8" ht="24.95" customHeight="1" x14ac:dyDescent="0.25">
      <c r="A4" s="113" t="s">
        <v>81</v>
      </c>
      <c r="B4" s="103"/>
      <c r="C4" s="19"/>
      <c r="D4" s="19"/>
      <c r="E4" s="19"/>
      <c r="F4" s="19"/>
      <c r="G4" s="19"/>
      <c r="H4" s="20"/>
    </row>
    <row r="5" spans="1:8" ht="24.95" customHeight="1" x14ac:dyDescent="0.25">
      <c r="A5" s="113"/>
      <c r="B5" s="129"/>
      <c r="C5" s="19"/>
      <c r="D5" s="19"/>
      <c r="E5" s="19"/>
      <c r="F5" s="19"/>
      <c r="G5" s="19"/>
      <c r="H5" s="20"/>
    </row>
    <row r="6" spans="1:8" ht="24.95" customHeight="1" x14ac:dyDescent="0.25">
      <c r="A6" s="54" t="s">
        <v>90</v>
      </c>
      <c r="B6" s="45">
        <f>Budget!C21</f>
        <v>1695</v>
      </c>
      <c r="C6" s="46">
        <f>SUM(C3:C5)</f>
        <v>0</v>
      </c>
      <c r="D6" s="46">
        <f>SUM(D3:D5)</f>
        <v>0</v>
      </c>
      <c r="E6" s="46">
        <f>SUM(E3:E5)</f>
        <v>0</v>
      </c>
      <c r="F6" s="46">
        <f>SUM(F3:F5)</f>
        <v>0</v>
      </c>
      <c r="G6" s="45"/>
      <c r="H6" s="20"/>
    </row>
    <row r="7" spans="1:8" ht="24.95" customHeight="1" x14ac:dyDescent="0.25">
      <c r="A7" s="126" t="s">
        <v>20</v>
      </c>
      <c r="B7" s="127"/>
      <c r="C7" s="128"/>
      <c r="D7" s="110"/>
      <c r="E7" s="110"/>
      <c r="F7" s="110"/>
      <c r="G7" s="111"/>
      <c r="H7" s="40"/>
    </row>
    <row r="8" spans="1:8" ht="24.95" customHeight="1" x14ac:dyDescent="0.25">
      <c r="A8" s="130"/>
      <c r="B8" s="111"/>
      <c r="C8" s="19"/>
      <c r="D8" s="19"/>
      <c r="E8" s="19"/>
      <c r="F8" s="19"/>
      <c r="G8" s="19"/>
      <c r="H8" s="20"/>
    </row>
    <row r="9" spans="1:8" ht="24.95" customHeight="1" x14ac:dyDescent="0.25">
      <c r="A9" s="54" t="s">
        <v>90</v>
      </c>
      <c r="B9" s="45">
        <f>Budget!C22</f>
        <v>1356</v>
      </c>
      <c r="C9" s="46">
        <f>C8</f>
        <v>0</v>
      </c>
      <c r="D9" s="46">
        <f>D8</f>
        <v>0</v>
      </c>
      <c r="E9" s="46">
        <f>E8</f>
        <v>0</v>
      </c>
      <c r="F9" s="46">
        <f>F8</f>
        <v>0</v>
      </c>
      <c r="G9" s="45"/>
      <c r="H9" s="20"/>
    </row>
    <row r="10" spans="1:8" ht="24.95" customHeight="1" x14ac:dyDescent="0.25">
      <c r="A10" s="32" t="s">
        <v>37</v>
      </c>
      <c r="B10" s="33">
        <f>SUM(B3:B9)</f>
        <v>3051</v>
      </c>
      <c r="C10" s="33">
        <f>C6+C9</f>
        <v>0</v>
      </c>
      <c r="D10" s="33">
        <f>D6+D9</f>
        <v>0</v>
      </c>
      <c r="E10" s="33">
        <f>E6+E9</f>
        <v>0</v>
      </c>
      <c r="F10" s="33">
        <f>F6+F9</f>
        <v>0</v>
      </c>
      <c r="G10" s="60"/>
      <c r="H10" s="39"/>
    </row>
    <row r="11" spans="1:8" ht="24.95" customHeight="1" x14ac:dyDescent="0.25">
      <c r="A11" s="42"/>
      <c r="B11" s="23">
        <f>Budget!C31</f>
        <v>3051</v>
      </c>
      <c r="C11" s="55"/>
      <c r="D11" s="55"/>
      <c r="E11" s="55"/>
      <c r="F11" s="55"/>
      <c r="G11" s="55"/>
      <c r="H11" s="55"/>
    </row>
    <row r="12" spans="1:8" ht="40.5" customHeight="1" x14ac:dyDescent="0.25">
      <c r="A12" s="99" t="s">
        <v>38</v>
      </c>
      <c r="B12" s="100"/>
      <c r="C12" s="100"/>
      <c r="D12" s="100"/>
      <c r="E12" s="100"/>
      <c r="F12" s="100"/>
      <c r="G12" s="101"/>
      <c r="H12" s="1"/>
    </row>
  </sheetData>
  <mergeCells count="9">
    <mergeCell ref="A2:B2"/>
    <mergeCell ref="A7:B7"/>
    <mergeCell ref="C2:G2"/>
    <mergeCell ref="C7:G7"/>
    <mergeCell ref="A12:G12"/>
    <mergeCell ref="A3:B3"/>
    <mergeCell ref="A4:B4"/>
    <mergeCell ref="A5:B5"/>
    <mergeCell ref="A8:B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54634-7CE1-4FB6-BA77-E2749E08BE87}">
  <dimension ref="A1:C137"/>
  <sheetViews>
    <sheetView workbookViewId="0">
      <selection activeCell="B2" sqref="B2:C2"/>
    </sheetView>
  </sheetViews>
  <sheetFormatPr defaultRowHeight="15" x14ac:dyDescent="0.25"/>
  <cols>
    <col min="1" max="1" width="3.5703125" style="62" customWidth="1"/>
    <col min="2" max="2" width="54.85546875" style="62" customWidth="1"/>
    <col min="3" max="3" width="45" style="62" customWidth="1"/>
    <col min="4" max="16384" width="9.140625" style="62"/>
  </cols>
  <sheetData>
    <row r="1" spans="1:3" ht="34.5" customHeight="1" x14ac:dyDescent="0.25">
      <c r="B1" s="63" t="s">
        <v>513</v>
      </c>
      <c r="C1" s="64">
        <f>Countdown!B1</f>
        <v>44576</v>
      </c>
    </row>
    <row r="2" spans="1:3" ht="34.5" customHeight="1" x14ac:dyDescent="0.25">
      <c r="B2" s="140" t="s">
        <v>514</v>
      </c>
      <c r="C2" s="140"/>
    </row>
    <row r="3" spans="1:3" ht="55.35" customHeight="1" x14ac:dyDescent="0.25">
      <c r="A3" s="136" t="s">
        <v>97</v>
      </c>
      <c r="B3" s="137"/>
      <c r="C3" s="137"/>
    </row>
    <row r="4" spans="1:3" ht="17.850000000000001" customHeight="1" x14ac:dyDescent="0.25">
      <c r="A4" s="134" t="s">
        <v>98</v>
      </c>
      <c r="B4" s="135"/>
      <c r="C4" s="65">
        <f>EDATE(C1,-12)</f>
        <v>44211</v>
      </c>
    </row>
    <row r="5" spans="1:3" ht="17.850000000000001" customHeight="1" x14ac:dyDescent="0.25">
      <c r="A5" s="66"/>
      <c r="B5" s="67" t="s">
        <v>99</v>
      </c>
      <c r="C5" s="66"/>
    </row>
    <row r="6" spans="1:3" ht="33" customHeight="1" x14ac:dyDescent="0.25">
      <c r="A6" s="68"/>
      <c r="B6" s="67" t="s">
        <v>100</v>
      </c>
      <c r="C6" s="68"/>
    </row>
    <row r="7" spans="1:3" ht="17.850000000000001" customHeight="1" x14ac:dyDescent="0.25">
      <c r="A7" s="66"/>
      <c r="B7" s="67" t="s">
        <v>101</v>
      </c>
      <c r="C7" s="66"/>
    </row>
    <row r="8" spans="1:3" ht="17.850000000000001" customHeight="1" x14ac:dyDescent="0.25">
      <c r="A8" s="66"/>
      <c r="B8" s="67" t="s">
        <v>102</v>
      </c>
      <c r="C8" s="66"/>
    </row>
    <row r="9" spans="1:3" ht="17.850000000000001" customHeight="1" x14ac:dyDescent="0.25">
      <c r="A9" s="66"/>
      <c r="B9" s="67" t="s">
        <v>103</v>
      </c>
      <c r="C9" s="66"/>
    </row>
    <row r="10" spans="1:3" ht="17.850000000000001" customHeight="1" x14ac:dyDescent="0.25">
      <c r="A10" s="66"/>
      <c r="B10" s="67" t="s">
        <v>104</v>
      </c>
      <c r="C10" s="66"/>
    </row>
    <row r="11" spans="1:3" ht="17.850000000000001" customHeight="1" x14ac:dyDescent="0.25">
      <c r="A11" s="66"/>
      <c r="B11" s="67" t="s">
        <v>105</v>
      </c>
      <c r="C11" s="66"/>
    </row>
    <row r="12" spans="1:3" ht="17.850000000000001" customHeight="1" x14ac:dyDescent="0.25">
      <c r="A12" s="66"/>
      <c r="B12" s="67" t="s">
        <v>106</v>
      </c>
      <c r="C12" s="66"/>
    </row>
    <row r="13" spans="1:3" ht="17.850000000000001" customHeight="1" x14ac:dyDescent="0.25">
      <c r="A13" s="66"/>
      <c r="B13" s="67" t="s">
        <v>107</v>
      </c>
      <c r="C13" s="66"/>
    </row>
    <row r="14" spans="1:3" ht="17.850000000000001" customHeight="1" x14ac:dyDescent="0.25">
      <c r="A14" s="66"/>
      <c r="B14" s="67" t="s">
        <v>108</v>
      </c>
      <c r="C14" s="66"/>
    </row>
    <row r="15" spans="1:3" ht="17.850000000000001" customHeight="1" x14ac:dyDescent="0.25">
      <c r="A15" s="66"/>
      <c r="B15" s="67" t="s">
        <v>109</v>
      </c>
      <c r="C15" s="66"/>
    </row>
    <row r="16" spans="1:3" ht="17.850000000000001" customHeight="1" x14ac:dyDescent="0.25">
      <c r="A16" s="66"/>
      <c r="B16" s="67" t="s">
        <v>110</v>
      </c>
      <c r="C16" s="66"/>
    </row>
    <row r="17" spans="1:3" ht="17.850000000000001" customHeight="1" x14ac:dyDescent="0.25">
      <c r="A17" s="66"/>
      <c r="B17" s="67" t="s">
        <v>111</v>
      </c>
      <c r="C17" s="66"/>
    </row>
    <row r="18" spans="1:3" ht="17.850000000000001" customHeight="1" x14ac:dyDescent="0.25">
      <c r="A18" s="66"/>
      <c r="B18" s="67" t="s">
        <v>112</v>
      </c>
      <c r="C18" s="66"/>
    </row>
    <row r="19" spans="1:3" ht="15.2" customHeight="1" x14ac:dyDescent="0.25">
      <c r="A19" s="131"/>
      <c r="B19" s="132"/>
      <c r="C19" s="133"/>
    </row>
    <row r="20" spans="1:3" ht="17.850000000000001" customHeight="1" x14ac:dyDescent="0.25">
      <c r="A20" s="134" t="s">
        <v>113</v>
      </c>
      <c r="B20" s="135"/>
      <c r="C20" s="65">
        <f>EDATE(C1,-11)</f>
        <v>44242</v>
      </c>
    </row>
    <row r="21" spans="1:3" ht="36" customHeight="1" x14ac:dyDescent="0.25">
      <c r="A21" s="68"/>
      <c r="B21" s="67" t="s">
        <v>114</v>
      </c>
      <c r="C21" s="68"/>
    </row>
    <row r="22" spans="1:3" ht="18" customHeight="1" x14ac:dyDescent="0.25">
      <c r="A22" s="68"/>
      <c r="B22" s="67" t="s">
        <v>115</v>
      </c>
      <c r="C22" s="68"/>
    </row>
    <row r="23" spans="1:3" ht="17.850000000000001" customHeight="1" x14ac:dyDescent="0.25">
      <c r="A23" s="66"/>
      <c r="B23" s="67" t="s">
        <v>116</v>
      </c>
      <c r="C23" s="66"/>
    </row>
    <row r="24" spans="1:3" ht="17.850000000000001" customHeight="1" x14ac:dyDescent="0.25">
      <c r="A24" s="66"/>
      <c r="B24" s="67" t="s">
        <v>117</v>
      </c>
      <c r="C24" s="66"/>
    </row>
    <row r="25" spans="1:3" ht="17.850000000000001" customHeight="1" x14ac:dyDescent="0.25">
      <c r="A25" s="66"/>
      <c r="B25" s="67" t="s">
        <v>118</v>
      </c>
      <c r="C25" s="66"/>
    </row>
    <row r="26" spans="1:3" ht="17.850000000000001" customHeight="1" x14ac:dyDescent="0.25">
      <c r="A26" s="66"/>
      <c r="B26" s="67" t="s">
        <v>119</v>
      </c>
      <c r="C26" s="66"/>
    </row>
    <row r="27" spans="1:3" ht="17.850000000000001" customHeight="1" x14ac:dyDescent="0.25">
      <c r="A27" s="66"/>
      <c r="B27" s="67" t="s">
        <v>120</v>
      </c>
      <c r="C27" s="66"/>
    </row>
    <row r="28" spans="1:3" ht="17.850000000000001" customHeight="1" x14ac:dyDescent="0.25">
      <c r="A28" s="66"/>
      <c r="B28" s="67" t="s">
        <v>121</v>
      </c>
      <c r="C28" s="66"/>
    </row>
    <row r="29" spans="1:3" ht="17.850000000000001" customHeight="1" x14ac:dyDescent="0.25">
      <c r="A29" s="66"/>
      <c r="B29" s="67" t="s">
        <v>122</v>
      </c>
      <c r="C29" s="66"/>
    </row>
    <row r="30" spans="1:3" ht="15.2" customHeight="1" x14ac:dyDescent="0.25">
      <c r="A30" s="131"/>
      <c r="B30" s="132"/>
      <c r="C30" s="133"/>
    </row>
    <row r="31" spans="1:3" ht="17.850000000000001" customHeight="1" x14ac:dyDescent="0.25">
      <c r="A31" s="134" t="s">
        <v>123</v>
      </c>
      <c r="B31" s="135"/>
      <c r="C31" s="65">
        <f>EDATE($C1,-10)</f>
        <v>44270</v>
      </c>
    </row>
    <row r="32" spans="1:3" ht="17.850000000000001" customHeight="1" x14ac:dyDescent="0.25">
      <c r="A32" s="66"/>
      <c r="B32" s="67" t="s">
        <v>124</v>
      </c>
      <c r="C32" s="66"/>
    </row>
    <row r="33" spans="1:3" ht="54.75" customHeight="1" x14ac:dyDescent="0.25">
      <c r="A33" s="69"/>
      <c r="B33" s="67" t="s">
        <v>125</v>
      </c>
      <c r="C33" s="69"/>
    </row>
    <row r="34" spans="1:3" ht="17.850000000000001" customHeight="1" x14ac:dyDescent="0.25">
      <c r="A34" s="66"/>
      <c r="B34" s="67" t="s">
        <v>126</v>
      </c>
      <c r="C34" s="66"/>
    </row>
    <row r="35" spans="1:3" ht="34.5" customHeight="1" x14ac:dyDescent="0.25">
      <c r="A35" s="68"/>
      <c r="B35" s="67" t="s">
        <v>127</v>
      </c>
      <c r="C35" s="68"/>
    </row>
    <row r="36" spans="1:3" ht="15.2" customHeight="1" x14ac:dyDescent="0.25">
      <c r="A36" s="131"/>
      <c r="B36" s="132"/>
      <c r="C36" s="133"/>
    </row>
    <row r="37" spans="1:3" ht="17.850000000000001" customHeight="1" x14ac:dyDescent="0.25">
      <c r="A37" s="134" t="s">
        <v>128</v>
      </c>
      <c r="B37" s="135"/>
      <c r="C37" s="65">
        <f>EDATE($C1,-8)</f>
        <v>44331</v>
      </c>
    </row>
    <row r="38" spans="1:3" ht="36" customHeight="1" x14ac:dyDescent="0.25">
      <c r="A38" s="68"/>
      <c r="B38" s="67" t="s">
        <v>129</v>
      </c>
      <c r="C38" s="68"/>
    </row>
    <row r="39" spans="1:3" ht="17.850000000000001" customHeight="1" x14ac:dyDescent="0.25">
      <c r="A39" s="66"/>
      <c r="B39" s="67" t="s">
        <v>130</v>
      </c>
      <c r="C39" s="66"/>
    </row>
    <row r="40" spans="1:3" ht="17.850000000000001" customHeight="1" x14ac:dyDescent="0.25">
      <c r="A40" s="66"/>
      <c r="B40" s="67" t="s">
        <v>131</v>
      </c>
      <c r="C40" s="66"/>
    </row>
    <row r="41" spans="1:3" ht="17.850000000000001" customHeight="1" x14ac:dyDescent="0.25">
      <c r="A41" s="66"/>
      <c r="B41" s="67" t="s">
        <v>132</v>
      </c>
      <c r="C41" s="66"/>
    </row>
    <row r="42" spans="1:3" ht="34.5" customHeight="1" x14ac:dyDescent="0.25">
      <c r="A42" s="68"/>
      <c r="B42" s="67" t="s">
        <v>133</v>
      </c>
      <c r="C42" s="68"/>
    </row>
    <row r="43" spans="1:3" ht="17.850000000000001" customHeight="1" x14ac:dyDescent="0.25">
      <c r="A43" s="66"/>
      <c r="B43" s="67" t="s">
        <v>134</v>
      </c>
      <c r="C43" s="66"/>
    </row>
    <row r="44" spans="1:3" ht="17.850000000000001" customHeight="1" x14ac:dyDescent="0.25">
      <c r="A44" s="66"/>
      <c r="B44" s="67" t="s">
        <v>135</v>
      </c>
      <c r="C44" s="66"/>
    </row>
    <row r="45" spans="1:3" ht="17.850000000000001" customHeight="1" x14ac:dyDescent="0.25">
      <c r="A45" s="66"/>
      <c r="B45" s="67" t="s">
        <v>136</v>
      </c>
      <c r="C45" s="66"/>
    </row>
    <row r="46" spans="1:3" ht="15.2" customHeight="1" x14ac:dyDescent="0.25">
      <c r="A46" s="131"/>
      <c r="B46" s="132"/>
      <c r="C46" s="133"/>
    </row>
    <row r="47" spans="1:3" ht="17.850000000000001" customHeight="1" x14ac:dyDescent="0.25">
      <c r="A47" s="134" t="s">
        <v>137</v>
      </c>
      <c r="B47" s="135"/>
      <c r="C47" s="65">
        <f>EDATE($C1,-7)</f>
        <v>44362</v>
      </c>
    </row>
    <row r="48" spans="1:3" ht="17.850000000000001" customHeight="1" x14ac:dyDescent="0.25">
      <c r="A48" s="66"/>
      <c r="B48" s="67" t="s">
        <v>138</v>
      </c>
      <c r="C48" s="66"/>
    </row>
    <row r="49" spans="1:3" ht="17.850000000000001" customHeight="1" x14ac:dyDescent="0.25">
      <c r="A49" s="66"/>
      <c r="B49" s="67" t="s">
        <v>139</v>
      </c>
      <c r="C49" s="66"/>
    </row>
    <row r="50" spans="1:3" ht="17.850000000000001" customHeight="1" x14ac:dyDescent="0.25">
      <c r="A50" s="66"/>
      <c r="B50" s="67" t="s">
        <v>140</v>
      </c>
      <c r="C50" s="66"/>
    </row>
    <row r="51" spans="1:3" ht="17.850000000000001" customHeight="1" x14ac:dyDescent="0.25">
      <c r="A51" s="66"/>
      <c r="B51" s="67" t="s">
        <v>141</v>
      </c>
      <c r="C51" s="66"/>
    </row>
    <row r="52" spans="1:3" ht="17.850000000000001" customHeight="1" x14ac:dyDescent="0.25">
      <c r="A52" s="66"/>
      <c r="B52" s="67" t="s">
        <v>142</v>
      </c>
      <c r="C52" s="66"/>
    </row>
    <row r="53" spans="1:3" ht="17.850000000000001" customHeight="1" x14ac:dyDescent="0.25">
      <c r="A53" s="66"/>
      <c r="B53" s="67" t="s">
        <v>143</v>
      </c>
      <c r="C53" s="66"/>
    </row>
    <row r="54" spans="1:3" ht="17.850000000000001" customHeight="1" x14ac:dyDescent="0.25">
      <c r="A54" s="66"/>
      <c r="B54" s="67" t="s">
        <v>144</v>
      </c>
      <c r="C54" s="66"/>
    </row>
    <row r="55" spans="1:3" ht="15.2" customHeight="1" x14ac:dyDescent="0.25">
      <c r="A55" s="131"/>
      <c r="B55" s="132"/>
      <c r="C55" s="133"/>
    </row>
    <row r="56" spans="1:3" ht="17.850000000000001" customHeight="1" x14ac:dyDescent="0.25">
      <c r="A56" s="134" t="s">
        <v>145</v>
      </c>
      <c r="B56" s="135"/>
      <c r="C56" s="65">
        <f>EDATE($C1,-5)</f>
        <v>44423</v>
      </c>
    </row>
    <row r="57" spans="1:3" ht="33.75" customHeight="1" x14ac:dyDescent="0.25">
      <c r="A57" s="68"/>
      <c r="B57" s="67" t="s">
        <v>146</v>
      </c>
      <c r="C57" s="68"/>
    </row>
    <row r="58" spans="1:3" ht="17.850000000000001" customHeight="1" x14ac:dyDescent="0.25">
      <c r="A58" s="66"/>
      <c r="B58" s="67" t="s">
        <v>147</v>
      </c>
      <c r="C58" s="66"/>
    </row>
    <row r="59" spans="1:3" ht="17.850000000000001" customHeight="1" x14ac:dyDescent="0.25">
      <c r="A59" s="66"/>
      <c r="B59" s="67" t="s">
        <v>148</v>
      </c>
      <c r="C59" s="66"/>
    </row>
    <row r="60" spans="1:3" ht="17.850000000000001" customHeight="1" x14ac:dyDescent="0.25">
      <c r="A60" s="66"/>
      <c r="B60" s="67" t="s">
        <v>149</v>
      </c>
      <c r="C60" s="66"/>
    </row>
    <row r="61" spans="1:3" ht="17.850000000000001" customHeight="1" x14ac:dyDescent="0.25">
      <c r="A61" s="66"/>
      <c r="B61" s="67" t="s">
        <v>150</v>
      </c>
      <c r="C61" s="66"/>
    </row>
    <row r="62" spans="1:3" ht="17.850000000000001" customHeight="1" x14ac:dyDescent="0.25">
      <c r="A62" s="66"/>
      <c r="B62" s="67" t="s">
        <v>151</v>
      </c>
      <c r="C62" s="66"/>
    </row>
    <row r="63" spans="1:3" ht="36.75" customHeight="1" x14ac:dyDescent="0.25">
      <c r="A63" s="68"/>
      <c r="B63" s="67" t="s">
        <v>152</v>
      </c>
      <c r="C63" s="68"/>
    </row>
    <row r="64" spans="1:3" ht="17.850000000000001" customHeight="1" x14ac:dyDescent="0.25">
      <c r="A64" s="66"/>
      <c r="B64" s="67" t="s">
        <v>153</v>
      </c>
      <c r="C64" s="66"/>
    </row>
    <row r="65" spans="1:3" ht="17.850000000000001" customHeight="1" x14ac:dyDescent="0.25">
      <c r="A65" s="66"/>
      <c r="B65" s="67" t="s">
        <v>154</v>
      </c>
      <c r="C65" s="66"/>
    </row>
    <row r="66" spans="1:3" ht="17.850000000000001" customHeight="1" x14ac:dyDescent="0.25">
      <c r="A66" s="66"/>
      <c r="B66" s="67" t="s">
        <v>155</v>
      </c>
      <c r="C66" s="66"/>
    </row>
    <row r="67" spans="1:3" ht="15.2" customHeight="1" x14ac:dyDescent="0.25">
      <c r="A67" s="131"/>
      <c r="B67" s="132"/>
      <c r="C67" s="133"/>
    </row>
    <row r="68" spans="1:3" ht="17.850000000000001" customHeight="1" x14ac:dyDescent="0.25">
      <c r="A68" s="134" t="s">
        <v>156</v>
      </c>
      <c r="B68" s="135"/>
      <c r="C68" s="65">
        <f>EDATE($C1,-4)</f>
        <v>44454</v>
      </c>
    </row>
    <row r="69" spans="1:3" ht="17.850000000000001" customHeight="1" x14ac:dyDescent="0.25">
      <c r="A69" s="66"/>
      <c r="B69" s="67" t="s">
        <v>157</v>
      </c>
      <c r="C69" s="66"/>
    </row>
    <row r="70" spans="1:3" ht="17.850000000000001" customHeight="1" x14ac:dyDescent="0.25">
      <c r="A70" s="66"/>
      <c r="B70" s="67" t="s">
        <v>158</v>
      </c>
      <c r="C70" s="66"/>
    </row>
    <row r="71" spans="1:3" ht="17.850000000000001" customHeight="1" x14ac:dyDescent="0.25">
      <c r="A71" s="66"/>
      <c r="B71" s="67" t="s">
        <v>159</v>
      </c>
      <c r="C71" s="66"/>
    </row>
    <row r="72" spans="1:3" ht="17.850000000000001" customHeight="1" x14ac:dyDescent="0.25">
      <c r="A72" s="66"/>
      <c r="B72" s="67" t="s">
        <v>160</v>
      </c>
      <c r="C72" s="66"/>
    </row>
    <row r="73" spans="1:3" ht="17.850000000000001" customHeight="1" x14ac:dyDescent="0.25">
      <c r="A73" s="66"/>
      <c r="B73" s="67" t="s">
        <v>161</v>
      </c>
      <c r="C73" s="66"/>
    </row>
    <row r="74" spans="1:3" ht="17.850000000000001" customHeight="1" x14ac:dyDescent="0.25">
      <c r="A74" s="66"/>
      <c r="B74" s="67" t="s">
        <v>162</v>
      </c>
      <c r="C74" s="66"/>
    </row>
    <row r="75" spans="1:3" ht="15.2" customHeight="1" x14ac:dyDescent="0.25">
      <c r="A75" s="131"/>
      <c r="B75" s="132"/>
      <c r="C75" s="133"/>
    </row>
    <row r="76" spans="1:3" ht="17.850000000000001" customHeight="1" x14ac:dyDescent="0.25">
      <c r="A76" s="134" t="s">
        <v>163</v>
      </c>
      <c r="B76" s="135"/>
      <c r="C76" s="65">
        <f>EDATE($C1,-3)</f>
        <v>44484</v>
      </c>
    </row>
    <row r="77" spans="1:3" ht="17.850000000000001" customHeight="1" x14ac:dyDescent="0.25">
      <c r="A77" s="66"/>
      <c r="B77" s="67" t="s">
        <v>164</v>
      </c>
      <c r="C77" s="66"/>
    </row>
    <row r="78" spans="1:3" ht="16.5" customHeight="1" x14ac:dyDescent="0.25">
      <c r="A78" s="68"/>
      <c r="B78" s="67" t="s">
        <v>165</v>
      </c>
      <c r="C78" s="68"/>
    </row>
    <row r="79" spans="1:3" ht="17.850000000000001" customHeight="1" x14ac:dyDescent="0.25">
      <c r="A79" s="66"/>
      <c r="B79" s="67" t="s">
        <v>166</v>
      </c>
      <c r="C79" s="66"/>
    </row>
    <row r="80" spans="1:3" ht="17.850000000000001" customHeight="1" x14ac:dyDescent="0.25">
      <c r="A80" s="66"/>
      <c r="B80" s="67" t="s">
        <v>167</v>
      </c>
      <c r="C80" s="66"/>
    </row>
    <row r="81" spans="1:3" ht="17.850000000000001" customHeight="1" x14ac:dyDescent="0.25">
      <c r="A81" s="66"/>
      <c r="B81" s="67" t="s">
        <v>168</v>
      </c>
      <c r="C81" s="66"/>
    </row>
    <row r="82" spans="1:3" ht="17.850000000000001" customHeight="1" x14ac:dyDescent="0.25">
      <c r="A82" s="66"/>
      <c r="B82" s="67" t="s">
        <v>169</v>
      </c>
      <c r="C82" s="66"/>
    </row>
    <row r="83" spans="1:3" ht="36.75" customHeight="1" x14ac:dyDescent="0.25">
      <c r="A83" s="68"/>
      <c r="B83" s="67" t="s">
        <v>170</v>
      </c>
      <c r="C83" s="68"/>
    </row>
    <row r="84" spans="1:3" ht="17.850000000000001" customHeight="1" x14ac:dyDescent="0.25">
      <c r="A84" s="66"/>
      <c r="B84" s="67" t="s">
        <v>171</v>
      </c>
      <c r="C84" s="66"/>
    </row>
    <row r="85" spans="1:3" ht="15.2" customHeight="1" x14ac:dyDescent="0.25">
      <c r="A85" s="131"/>
      <c r="B85" s="132"/>
      <c r="C85" s="133"/>
    </row>
    <row r="86" spans="1:3" ht="17.850000000000001" customHeight="1" x14ac:dyDescent="0.25">
      <c r="A86" s="134" t="s">
        <v>172</v>
      </c>
      <c r="B86" s="135"/>
      <c r="C86" s="65">
        <f>EDATE($C1,-2)</f>
        <v>44515</v>
      </c>
    </row>
    <row r="87" spans="1:3" ht="17.850000000000001" customHeight="1" x14ac:dyDescent="0.25">
      <c r="A87" s="66"/>
      <c r="B87" s="67" t="s">
        <v>173</v>
      </c>
      <c r="C87" s="66"/>
    </row>
    <row r="88" spans="1:3" ht="17.850000000000001" customHeight="1" x14ac:dyDescent="0.25">
      <c r="A88" s="66"/>
      <c r="B88" s="67" t="s">
        <v>174</v>
      </c>
      <c r="C88" s="66"/>
    </row>
    <row r="89" spans="1:3" ht="17.850000000000001" customHeight="1" x14ac:dyDescent="0.25">
      <c r="A89" s="66"/>
      <c r="B89" s="67" t="s">
        <v>175</v>
      </c>
      <c r="C89" s="66"/>
    </row>
    <row r="90" spans="1:3" ht="17.850000000000001" customHeight="1" x14ac:dyDescent="0.25">
      <c r="A90" s="66"/>
      <c r="B90" s="67" t="s">
        <v>176</v>
      </c>
      <c r="C90" s="66"/>
    </row>
    <row r="91" spans="1:3" ht="17.850000000000001" customHeight="1" x14ac:dyDescent="0.25">
      <c r="A91" s="66"/>
      <c r="B91" s="67" t="s">
        <v>177</v>
      </c>
      <c r="C91" s="66"/>
    </row>
    <row r="92" spans="1:3" ht="34.5" customHeight="1" x14ac:dyDescent="0.25">
      <c r="A92" s="68"/>
      <c r="B92" s="67" t="s">
        <v>178</v>
      </c>
      <c r="C92" s="68"/>
    </row>
    <row r="93" spans="1:3" ht="17.850000000000001" customHeight="1" x14ac:dyDescent="0.25">
      <c r="A93" s="66"/>
      <c r="B93" s="67" t="s">
        <v>179</v>
      </c>
      <c r="C93" s="66"/>
    </row>
    <row r="94" spans="1:3" ht="17.850000000000001" customHeight="1" x14ac:dyDescent="0.25">
      <c r="A94" s="66"/>
      <c r="B94" s="67" t="s">
        <v>180</v>
      </c>
      <c r="C94" s="66"/>
    </row>
    <row r="95" spans="1:3" ht="36" customHeight="1" x14ac:dyDescent="0.25">
      <c r="A95" s="68"/>
      <c r="B95" s="67" t="s">
        <v>181</v>
      </c>
      <c r="C95" s="68"/>
    </row>
    <row r="96" spans="1:3" ht="17.850000000000001" customHeight="1" x14ac:dyDescent="0.25">
      <c r="A96" s="66"/>
      <c r="B96" s="67" t="s">
        <v>182</v>
      </c>
      <c r="C96" s="66"/>
    </row>
    <row r="97" spans="1:3" ht="17.850000000000001" customHeight="1" x14ac:dyDescent="0.25">
      <c r="A97" s="66"/>
      <c r="B97" s="67" t="s">
        <v>183</v>
      </c>
      <c r="C97" s="66"/>
    </row>
    <row r="98" spans="1:3" ht="17.850000000000001" customHeight="1" x14ac:dyDescent="0.25">
      <c r="A98" s="66"/>
      <c r="B98" s="67" t="s">
        <v>184</v>
      </c>
      <c r="C98" s="66"/>
    </row>
    <row r="99" spans="1:3" ht="17.850000000000001" customHeight="1" x14ac:dyDescent="0.25">
      <c r="A99" s="66"/>
      <c r="B99" s="67" t="s">
        <v>185</v>
      </c>
      <c r="C99" s="66"/>
    </row>
    <row r="100" spans="1:3" ht="15.2" customHeight="1" x14ac:dyDescent="0.25">
      <c r="A100" s="131"/>
      <c r="B100" s="132"/>
      <c r="C100" s="133"/>
    </row>
    <row r="101" spans="1:3" ht="17.850000000000001" customHeight="1" x14ac:dyDescent="0.25">
      <c r="A101" s="134" t="s">
        <v>186</v>
      </c>
      <c r="B101" s="135"/>
      <c r="C101" s="65">
        <f>EDATE($C1,-1)</f>
        <v>44545</v>
      </c>
    </row>
    <row r="102" spans="1:3" ht="35.25" customHeight="1" x14ac:dyDescent="0.25">
      <c r="A102" s="68"/>
      <c r="B102" s="67" t="s">
        <v>187</v>
      </c>
      <c r="C102" s="68"/>
    </row>
    <row r="103" spans="1:3" ht="19.5" customHeight="1" x14ac:dyDescent="0.25">
      <c r="A103" s="68"/>
      <c r="B103" s="67" t="s">
        <v>188</v>
      </c>
      <c r="C103" s="68"/>
    </row>
    <row r="104" spans="1:3" ht="17.850000000000001" customHeight="1" x14ac:dyDescent="0.25">
      <c r="A104" s="66"/>
      <c r="B104" s="67" t="s">
        <v>189</v>
      </c>
      <c r="C104" s="66"/>
    </row>
    <row r="105" spans="1:3" ht="17.850000000000001" customHeight="1" x14ac:dyDescent="0.25">
      <c r="A105" s="66"/>
      <c r="B105" s="67" t="s">
        <v>190</v>
      </c>
      <c r="C105" s="66"/>
    </row>
    <row r="106" spans="1:3" ht="17.850000000000001" customHeight="1" x14ac:dyDescent="0.25">
      <c r="A106" s="66"/>
      <c r="B106" s="67" t="s">
        <v>191</v>
      </c>
      <c r="C106" s="66"/>
    </row>
    <row r="107" spans="1:3" ht="17.850000000000001" customHeight="1" x14ac:dyDescent="0.25">
      <c r="A107" s="66"/>
      <c r="B107" s="67" t="s">
        <v>192</v>
      </c>
      <c r="C107" s="66"/>
    </row>
    <row r="108" spans="1:3" ht="15.2" customHeight="1" x14ac:dyDescent="0.25">
      <c r="A108" s="131"/>
      <c r="B108" s="132"/>
      <c r="C108" s="133"/>
    </row>
    <row r="109" spans="1:3" ht="17.850000000000001" customHeight="1" x14ac:dyDescent="0.25">
      <c r="A109" s="134" t="s">
        <v>193</v>
      </c>
      <c r="B109" s="135"/>
      <c r="C109" s="65">
        <f>C1-14</f>
        <v>44562</v>
      </c>
    </row>
    <row r="110" spans="1:3" ht="17.850000000000001" customHeight="1" x14ac:dyDescent="0.25">
      <c r="A110" s="66"/>
      <c r="B110" s="67" t="s">
        <v>194</v>
      </c>
      <c r="C110" s="66"/>
    </row>
    <row r="111" spans="1:3" ht="17.850000000000001" customHeight="1" x14ac:dyDescent="0.25">
      <c r="A111" s="66"/>
      <c r="B111" s="67" t="s">
        <v>195</v>
      </c>
      <c r="C111" s="66"/>
    </row>
    <row r="112" spans="1:3" ht="17.850000000000001" customHeight="1" x14ac:dyDescent="0.25">
      <c r="A112" s="66"/>
      <c r="B112" s="67" t="s">
        <v>196</v>
      </c>
      <c r="C112" s="66"/>
    </row>
    <row r="113" spans="1:3" ht="17.850000000000001" customHeight="1" x14ac:dyDescent="0.25">
      <c r="A113" s="66"/>
      <c r="B113" s="67" t="s">
        <v>197</v>
      </c>
      <c r="C113" s="66"/>
    </row>
    <row r="114" spans="1:3" ht="17.850000000000001" customHeight="1" x14ac:dyDescent="0.25">
      <c r="A114" s="66"/>
      <c r="B114" s="67" t="s">
        <v>198</v>
      </c>
      <c r="C114" s="66"/>
    </row>
    <row r="115" spans="1:3" ht="17.850000000000001" customHeight="1" x14ac:dyDescent="0.25">
      <c r="A115" s="66"/>
      <c r="B115" s="67" t="s">
        <v>199</v>
      </c>
      <c r="C115" s="66"/>
    </row>
    <row r="116" spans="1:3" ht="17.850000000000001" customHeight="1" x14ac:dyDescent="0.25">
      <c r="A116" s="66"/>
      <c r="B116" s="67" t="s">
        <v>200</v>
      </c>
      <c r="C116" s="66"/>
    </row>
    <row r="117" spans="1:3" ht="17.850000000000001" customHeight="1" x14ac:dyDescent="0.25">
      <c r="A117" s="66"/>
      <c r="B117" s="67" t="s">
        <v>201</v>
      </c>
      <c r="C117" s="66"/>
    </row>
    <row r="118" spans="1:3" ht="17.850000000000001" customHeight="1" x14ac:dyDescent="0.25">
      <c r="A118" s="66"/>
      <c r="B118" s="67" t="s">
        <v>202</v>
      </c>
      <c r="C118" s="66"/>
    </row>
    <row r="119" spans="1:3" ht="17.850000000000001" customHeight="1" x14ac:dyDescent="0.25">
      <c r="A119" s="66"/>
      <c r="B119" s="67" t="s">
        <v>203</v>
      </c>
      <c r="C119" s="66"/>
    </row>
    <row r="120" spans="1:3" ht="15.2" customHeight="1" x14ac:dyDescent="0.25">
      <c r="A120" s="131"/>
      <c r="B120" s="132"/>
      <c r="C120" s="133"/>
    </row>
    <row r="121" spans="1:3" ht="17.850000000000001" customHeight="1" x14ac:dyDescent="0.25">
      <c r="A121" s="134" t="s">
        <v>204</v>
      </c>
      <c r="B121" s="135"/>
      <c r="C121" s="65">
        <f>C1-7</f>
        <v>44569</v>
      </c>
    </row>
    <row r="122" spans="1:3" ht="17.850000000000001" customHeight="1" x14ac:dyDescent="0.25">
      <c r="A122" s="66"/>
      <c r="B122" s="67" t="s">
        <v>205</v>
      </c>
      <c r="C122" s="66"/>
    </row>
    <row r="123" spans="1:3" ht="17.850000000000001" customHeight="1" x14ac:dyDescent="0.25">
      <c r="A123" s="66"/>
      <c r="B123" s="67" t="s">
        <v>206</v>
      </c>
      <c r="C123" s="66"/>
    </row>
    <row r="124" spans="1:3" ht="36" customHeight="1" x14ac:dyDescent="0.25">
      <c r="A124" s="68"/>
      <c r="B124" s="67" t="s">
        <v>207</v>
      </c>
      <c r="C124" s="68"/>
    </row>
    <row r="125" spans="1:3" ht="15.2" customHeight="1" x14ac:dyDescent="0.25">
      <c r="A125" s="131"/>
      <c r="B125" s="132"/>
      <c r="C125" s="133"/>
    </row>
    <row r="126" spans="1:3" ht="17.850000000000001" customHeight="1" x14ac:dyDescent="0.25">
      <c r="A126" s="134" t="s">
        <v>208</v>
      </c>
      <c r="B126" s="135"/>
      <c r="C126" s="65">
        <f>C1-1</f>
        <v>44575</v>
      </c>
    </row>
    <row r="127" spans="1:3" ht="17.850000000000001" customHeight="1" x14ac:dyDescent="0.25">
      <c r="A127" s="66"/>
      <c r="B127" s="67" t="s">
        <v>209</v>
      </c>
      <c r="C127" s="66"/>
    </row>
    <row r="128" spans="1:3" ht="17.850000000000001" customHeight="1" x14ac:dyDescent="0.25">
      <c r="A128" s="66"/>
      <c r="B128" s="67" t="s">
        <v>210</v>
      </c>
      <c r="C128" s="66"/>
    </row>
    <row r="129" spans="1:3" ht="17.850000000000001" customHeight="1" x14ac:dyDescent="0.25">
      <c r="A129" s="66"/>
      <c r="B129" s="67" t="s">
        <v>211</v>
      </c>
      <c r="C129" s="66"/>
    </row>
    <row r="130" spans="1:3" ht="17.850000000000001" customHeight="1" x14ac:dyDescent="0.25">
      <c r="A130" s="66"/>
      <c r="B130" s="67" t="s">
        <v>212</v>
      </c>
      <c r="C130" s="66"/>
    </row>
    <row r="131" spans="1:3" ht="17.850000000000001" customHeight="1" x14ac:dyDescent="0.25">
      <c r="A131" s="66"/>
      <c r="B131" s="67" t="s">
        <v>213</v>
      </c>
      <c r="C131" s="66"/>
    </row>
    <row r="132" spans="1:3" ht="15.2" customHeight="1" x14ac:dyDescent="0.25">
      <c r="A132" s="131"/>
      <c r="B132" s="132"/>
      <c r="C132" s="133"/>
    </row>
    <row r="133" spans="1:3" ht="17.850000000000001" customHeight="1" x14ac:dyDescent="0.25">
      <c r="A133" s="134" t="s">
        <v>214</v>
      </c>
      <c r="B133" s="135"/>
      <c r="C133" s="65">
        <f>C1+3</f>
        <v>44579</v>
      </c>
    </row>
    <row r="134" spans="1:3" ht="17.850000000000001" customHeight="1" x14ac:dyDescent="0.25">
      <c r="A134" s="66"/>
      <c r="B134" s="67" t="s">
        <v>215</v>
      </c>
      <c r="C134" s="66"/>
    </row>
    <row r="135" spans="1:3" ht="17.850000000000001" customHeight="1" x14ac:dyDescent="0.25">
      <c r="A135" s="66"/>
      <c r="B135" s="67" t="s">
        <v>216</v>
      </c>
      <c r="C135" s="66"/>
    </row>
    <row r="136" spans="1:3" ht="17.850000000000001" customHeight="1" x14ac:dyDescent="0.25">
      <c r="A136" s="66"/>
      <c r="B136" s="67" t="s">
        <v>217</v>
      </c>
      <c r="C136" s="66"/>
    </row>
    <row r="137" spans="1:3" ht="17.850000000000001" customHeight="1" x14ac:dyDescent="0.25">
      <c r="A137" s="66"/>
      <c r="B137" s="67" t="s">
        <v>218</v>
      </c>
      <c r="C137" s="66"/>
    </row>
  </sheetData>
  <mergeCells count="29">
    <mergeCell ref="A31:B31"/>
    <mergeCell ref="B2:C2"/>
    <mergeCell ref="A3:C3"/>
    <mergeCell ref="A4:B4"/>
    <mergeCell ref="A19:C19"/>
    <mergeCell ref="A20:B20"/>
    <mergeCell ref="A30:C30"/>
    <mergeCell ref="A86:B86"/>
    <mergeCell ref="A36:C36"/>
    <mergeCell ref="A37:B37"/>
    <mergeCell ref="A46:C46"/>
    <mergeCell ref="A47:B47"/>
    <mergeCell ref="A55:C55"/>
    <mergeCell ref="A56:B56"/>
    <mergeCell ref="A67:C67"/>
    <mergeCell ref="A68:B68"/>
    <mergeCell ref="A75:C75"/>
    <mergeCell ref="A76:B76"/>
    <mergeCell ref="A85:C85"/>
    <mergeCell ref="A125:C125"/>
    <mergeCell ref="A126:B126"/>
    <mergeCell ref="A132:C132"/>
    <mergeCell ref="A133:B133"/>
    <mergeCell ref="A100:C100"/>
    <mergeCell ref="A101:B101"/>
    <mergeCell ref="A108:C108"/>
    <mergeCell ref="A109:B109"/>
    <mergeCell ref="A120:C120"/>
    <mergeCell ref="A121:B121"/>
  </mergeCells>
  <hyperlinks>
    <hyperlink ref="B2:C2" location="Countdown!A1" display="Enter your wedding date here" xr:uid="{DE36F571-80BC-4B81-AD55-B40C18DC132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6808B-5118-47CD-BF90-877CB29B5A27}">
  <dimension ref="A1:F25"/>
  <sheetViews>
    <sheetView workbookViewId="0">
      <selection activeCell="M18" sqref="M18"/>
    </sheetView>
  </sheetViews>
  <sheetFormatPr defaultRowHeight="15" x14ac:dyDescent="0.25"/>
  <cols>
    <col min="1" max="1" width="10.5703125" style="76" customWidth="1"/>
    <col min="2" max="2" width="8.85546875" style="62" customWidth="1"/>
    <col min="3" max="3" width="17.5703125" style="62" customWidth="1"/>
    <col min="4" max="4" width="59.28515625" style="62" customWidth="1"/>
    <col min="5" max="5" width="9.140625" style="62"/>
    <col min="6" max="6" width="10.5703125" style="62" hidden="1" customWidth="1"/>
    <col min="7" max="16384" width="9.140625" style="62"/>
  </cols>
  <sheetData>
    <row r="1" spans="1:6" ht="16.5" x14ac:dyDescent="0.25">
      <c r="A1" s="70">
        <f>A2-(B1/60)/24</f>
        <v>0.52430555555555558</v>
      </c>
      <c r="B1" s="71">
        <v>15</v>
      </c>
      <c r="C1" s="72"/>
      <c r="D1" s="73" t="s">
        <v>219</v>
      </c>
    </row>
    <row r="2" spans="1:6" ht="33" x14ac:dyDescent="0.25">
      <c r="A2" s="70">
        <f t="shared" ref="A2:A8" si="0">A3-(B2/60)/24</f>
        <v>0.53472222222222221</v>
      </c>
      <c r="B2" s="71">
        <v>120</v>
      </c>
      <c r="C2" s="73" t="s">
        <v>220</v>
      </c>
      <c r="D2" s="73" t="s">
        <v>221</v>
      </c>
      <c r="F2" s="76">
        <f>MINUTE(A1)+1</f>
        <v>36</v>
      </c>
    </row>
    <row r="3" spans="1:6" ht="33" x14ac:dyDescent="0.25">
      <c r="A3" s="70">
        <f t="shared" si="0"/>
        <v>0.61805555555555558</v>
      </c>
      <c r="B3" s="71"/>
      <c r="C3" s="72"/>
      <c r="D3" s="73" t="s">
        <v>222</v>
      </c>
      <c r="F3" s="76" t="e">
        <f>A1+(#REF!/60)/24</f>
        <v>#REF!</v>
      </c>
    </row>
    <row r="4" spans="1:6" ht="33" x14ac:dyDescent="0.25">
      <c r="A4" s="70">
        <f t="shared" si="0"/>
        <v>0.61805555555555558</v>
      </c>
      <c r="B4" s="71">
        <v>20</v>
      </c>
      <c r="C4" s="73" t="s">
        <v>223</v>
      </c>
      <c r="D4" s="73" t="s">
        <v>224</v>
      </c>
    </row>
    <row r="5" spans="1:6" ht="33" x14ac:dyDescent="0.25">
      <c r="A5" s="70">
        <f t="shared" si="0"/>
        <v>0.63194444444444442</v>
      </c>
      <c r="B5" s="71">
        <v>10</v>
      </c>
      <c r="C5" s="73" t="s">
        <v>225</v>
      </c>
      <c r="D5" s="73" t="s">
        <v>226</v>
      </c>
    </row>
    <row r="6" spans="1:6" ht="16.5" x14ac:dyDescent="0.25">
      <c r="A6" s="70">
        <f t="shared" si="0"/>
        <v>0.63888888888888884</v>
      </c>
      <c r="B6" s="71">
        <v>55</v>
      </c>
      <c r="C6" s="73" t="s">
        <v>227</v>
      </c>
      <c r="D6" s="73" t="s">
        <v>228</v>
      </c>
    </row>
    <row r="7" spans="1:6" ht="49.5" x14ac:dyDescent="0.25">
      <c r="A7" s="70">
        <f t="shared" si="0"/>
        <v>0.67708333333333326</v>
      </c>
      <c r="B7" s="71">
        <v>30</v>
      </c>
      <c r="C7" s="72" t="s">
        <v>229</v>
      </c>
      <c r="D7" s="73" t="s">
        <v>230</v>
      </c>
    </row>
    <row r="8" spans="1:6" ht="33" x14ac:dyDescent="0.25">
      <c r="A8" s="70">
        <f t="shared" si="0"/>
        <v>0.69791666666666663</v>
      </c>
      <c r="B8" s="71">
        <v>45</v>
      </c>
      <c r="C8" s="73" t="s">
        <v>231</v>
      </c>
      <c r="D8" s="73" t="s">
        <v>232</v>
      </c>
    </row>
    <row r="9" spans="1:6" ht="16.5" x14ac:dyDescent="0.25">
      <c r="A9" s="70">
        <f>A10-(B9/60)/24</f>
        <v>0.72916666666666663</v>
      </c>
      <c r="B9" s="71">
        <v>30</v>
      </c>
      <c r="C9" s="73" t="s">
        <v>233</v>
      </c>
      <c r="D9" s="73" t="s">
        <v>234</v>
      </c>
    </row>
    <row r="10" spans="1:6" ht="16.5" x14ac:dyDescent="0.25">
      <c r="A10" s="74">
        <v>0.75</v>
      </c>
      <c r="B10" s="71">
        <v>15</v>
      </c>
      <c r="C10" s="73" t="s">
        <v>235</v>
      </c>
      <c r="D10" s="73" t="s">
        <v>236</v>
      </c>
    </row>
    <row r="11" spans="1:6" ht="16.5" x14ac:dyDescent="0.25">
      <c r="A11" s="75">
        <f t="shared" ref="A11:A25" si="1">A10+(B10/60)/24</f>
        <v>0.76041666666666663</v>
      </c>
      <c r="B11" s="71">
        <v>30</v>
      </c>
      <c r="C11" s="73" t="s">
        <v>8</v>
      </c>
      <c r="D11" s="73" t="s">
        <v>8</v>
      </c>
    </row>
    <row r="12" spans="1:6" ht="49.5" x14ac:dyDescent="0.25">
      <c r="A12" s="70">
        <f t="shared" si="1"/>
        <v>0.78125</v>
      </c>
      <c r="B12" s="71">
        <v>60</v>
      </c>
      <c r="C12" s="73" t="s">
        <v>237</v>
      </c>
      <c r="D12" s="72" t="s">
        <v>238</v>
      </c>
    </row>
    <row r="13" spans="1:6" ht="33" x14ac:dyDescent="0.25">
      <c r="A13" s="70">
        <f t="shared" si="1"/>
        <v>0.82291666666666663</v>
      </c>
      <c r="B13" s="71">
        <v>15</v>
      </c>
      <c r="C13" s="73" t="s">
        <v>239</v>
      </c>
      <c r="D13" s="73" t="s">
        <v>240</v>
      </c>
    </row>
    <row r="14" spans="1:6" ht="33" x14ac:dyDescent="0.25">
      <c r="A14" s="70">
        <f t="shared" si="1"/>
        <v>0.83333333333333326</v>
      </c>
      <c r="B14" s="71">
        <v>10</v>
      </c>
      <c r="C14" s="73" t="s">
        <v>241</v>
      </c>
      <c r="D14" s="73" t="s">
        <v>241</v>
      </c>
    </row>
    <row r="15" spans="1:6" ht="33" x14ac:dyDescent="0.25">
      <c r="A15" s="70">
        <f t="shared" si="1"/>
        <v>0.84027777777777768</v>
      </c>
      <c r="B15" s="71">
        <v>5</v>
      </c>
      <c r="C15" s="73" t="s">
        <v>242</v>
      </c>
      <c r="D15" s="73" t="s">
        <v>243</v>
      </c>
    </row>
    <row r="16" spans="1:6" ht="33" x14ac:dyDescent="0.25">
      <c r="A16" s="70">
        <f t="shared" si="1"/>
        <v>0.84374999999999989</v>
      </c>
      <c r="B16" s="71">
        <v>20</v>
      </c>
      <c r="C16" s="73" t="s">
        <v>244</v>
      </c>
      <c r="D16" s="73" t="s">
        <v>245</v>
      </c>
    </row>
    <row r="17" spans="1:4" ht="33" x14ac:dyDescent="0.25">
      <c r="A17" s="70">
        <f t="shared" si="1"/>
        <v>0.85763888888888873</v>
      </c>
      <c r="B17" s="71">
        <v>15</v>
      </c>
      <c r="C17" s="73" t="s">
        <v>246</v>
      </c>
      <c r="D17" s="73" t="s">
        <v>247</v>
      </c>
    </row>
    <row r="18" spans="1:4" ht="33" x14ac:dyDescent="0.25">
      <c r="A18" s="70">
        <f t="shared" si="1"/>
        <v>0.86805555555555536</v>
      </c>
      <c r="B18" s="71">
        <v>10</v>
      </c>
      <c r="C18" s="73" t="s">
        <v>248</v>
      </c>
      <c r="D18" s="73" t="s">
        <v>249</v>
      </c>
    </row>
    <row r="19" spans="1:4" ht="16.5" x14ac:dyDescent="0.25">
      <c r="A19" s="70">
        <f t="shared" si="1"/>
        <v>0.87499999999999978</v>
      </c>
      <c r="B19" s="71">
        <v>45</v>
      </c>
      <c r="C19" s="73" t="s">
        <v>247</v>
      </c>
      <c r="D19" s="73" t="s">
        <v>250</v>
      </c>
    </row>
    <row r="20" spans="1:4" ht="33" x14ac:dyDescent="0.25">
      <c r="A20" s="70">
        <f t="shared" si="1"/>
        <v>0.90624999999999978</v>
      </c>
      <c r="B20" s="71">
        <v>10</v>
      </c>
      <c r="C20" s="73" t="s">
        <v>251</v>
      </c>
      <c r="D20" s="73" t="s">
        <v>252</v>
      </c>
    </row>
    <row r="21" spans="1:4" ht="33" x14ac:dyDescent="0.25">
      <c r="A21" s="70">
        <f t="shared" si="1"/>
        <v>0.9131944444444442</v>
      </c>
      <c r="B21" s="71">
        <v>5</v>
      </c>
      <c r="C21" s="73" t="s">
        <v>253</v>
      </c>
      <c r="D21" s="73" t="s">
        <v>254</v>
      </c>
    </row>
    <row r="22" spans="1:4" ht="16.5" x14ac:dyDescent="0.25">
      <c r="A22" s="70">
        <f t="shared" si="1"/>
        <v>0.91666666666666641</v>
      </c>
      <c r="B22" s="71">
        <v>30</v>
      </c>
      <c r="C22" s="73" t="s">
        <v>255</v>
      </c>
      <c r="D22" s="73" t="s">
        <v>256</v>
      </c>
    </row>
    <row r="23" spans="1:4" ht="33" x14ac:dyDescent="0.25">
      <c r="A23" s="70">
        <f t="shared" si="1"/>
        <v>0.93749999999999978</v>
      </c>
      <c r="B23" s="71">
        <v>10</v>
      </c>
      <c r="C23" s="73" t="s">
        <v>257</v>
      </c>
      <c r="D23" s="73" t="s">
        <v>258</v>
      </c>
    </row>
    <row r="24" spans="1:4" ht="16.5" x14ac:dyDescent="0.25">
      <c r="A24" s="70">
        <f t="shared" si="1"/>
        <v>0.9444444444444442</v>
      </c>
      <c r="B24" s="71">
        <v>5</v>
      </c>
      <c r="C24" s="73" t="s">
        <v>259</v>
      </c>
      <c r="D24" s="73" t="s">
        <v>260</v>
      </c>
    </row>
    <row r="25" spans="1:4" ht="16.5" x14ac:dyDescent="0.25">
      <c r="A25" s="70">
        <f t="shared" si="1"/>
        <v>0.94791666666666641</v>
      </c>
      <c r="B25" s="71">
        <v>5</v>
      </c>
      <c r="C25" s="73" t="s">
        <v>261</v>
      </c>
      <c r="D25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Countdown</vt:lpstr>
      <vt:lpstr>Budget</vt:lpstr>
      <vt:lpstr>Stationery</vt:lpstr>
      <vt:lpstr>Venue &amp; Food</vt:lpstr>
      <vt:lpstr>Attire &amp; Beauty</vt:lpstr>
      <vt:lpstr>Ceremony, Favors &amp; Photos</vt:lpstr>
      <vt:lpstr>Unexpected &amp; Planner</vt:lpstr>
      <vt:lpstr>Wedding Checklist</vt:lpstr>
      <vt:lpstr>Wedding Day Timeline</vt:lpstr>
      <vt:lpstr>SeatingChart</vt:lpstr>
      <vt:lpstr>All_GuestsList </vt:lpstr>
      <vt:lpstr>RSVP_GuestsList_TableSelection</vt:lpstr>
      <vt:lpstr>TableSelection</vt:lpstr>
      <vt:lpstr>BudgetPerPerson</vt:lpstr>
    </vt:vector>
  </TitlesOfParts>
  <Company>IAI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</dc:title>
  <dc:creator>101Planners.com</dc:creator>
  <cp:lastModifiedBy>user</cp:lastModifiedBy>
  <dcterms:created xsi:type="dcterms:W3CDTF">2021-01-24T08:17:05Z</dcterms:created>
  <dcterms:modified xsi:type="dcterms:W3CDTF">2021-01-31T16:18:31Z</dcterms:modified>
</cp:coreProperties>
</file>